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5_Forskningsformidling\Geocases\Grundvand\Filer til USB\"/>
    </mc:Choice>
  </mc:AlternateContent>
  <bookViews>
    <workbookView xWindow="120" yWindow="60" windowWidth="15240" windowHeight="7935"/>
  </bookViews>
  <sheets>
    <sheet name="Kolonne 1" sheetId="1" r:id="rId1"/>
    <sheet name="Kolonne 2" sheetId="4" r:id="rId2"/>
    <sheet name="Kolonne 3" sheetId="5" r:id="rId3"/>
    <sheet name="Kolonne 4" sheetId="6" r:id="rId4"/>
    <sheet name="Kolonne 5" sheetId="8" r:id="rId5"/>
    <sheet name="Graf Q vs. delta_h" sheetId="12" r:id="rId6"/>
    <sheet name="Graf q vs. gradient" sheetId="14" r:id="rId7"/>
    <sheet name="Graf Sporstofforsøg" sheetId="16" r:id="rId8"/>
    <sheet name="Graf K vs. n" sheetId="18" r:id="rId9"/>
  </sheets>
  <definedNames>
    <definedName name="_xlnm.Print_Area" localSheetId="0">'Kolonne 1'!$A$3:$V$19</definedName>
  </definedNames>
  <calcPr calcId="162913"/>
</workbook>
</file>

<file path=xl/calcChain.xml><?xml version="1.0" encoding="utf-8"?>
<calcChain xmlns="http://schemas.openxmlformats.org/spreadsheetml/2006/main">
  <c r="R15" i="4" l="1"/>
  <c r="R15" i="5"/>
  <c r="R15" i="6"/>
  <c r="R15" i="8"/>
  <c r="R15" i="1"/>
  <c r="I15" i="5"/>
  <c r="I14" i="5"/>
  <c r="I13" i="5"/>
  <c r="I12" i="5"/>
  <c r="I11" i="5"/>
  <c r="I15" i="6"/>
  <c r="I14" i="6"/>
  <c r="I13" i="6"/>
  <c r="I12" i="6"/>
  <c r="I11" i="6"/>
  <c r="I15" i="8"/>
  <c r="I14" i="8"/>
  <c r="I13" i="8"/>
  <c r="I12" i="8"/>
  <c r="I11" i="8"/>
  <c r="I15" i="4"/>
  <c r="I14" i="4"/>
  <c r="I13" i="4"/>
  <c r="I12" i="4"/>
  <c r="I11" i="4"/>
  <c r="I12" i="1"/>
  <c r="I13" i="1"/>
  <c r="I14" i="1"/>
  <c r="I15" i="1"/>
  <c r="I11" i="1"/>
  <c r="R19" i="1" l="1"/>
  <c r="U12" i="4" l="1"/>
  <c r="U12" i="5"/>
  <c r="U12" i="6"/>
  <c r="U12" i="8"/>
  <c r="U12" i="1"/>
  <c r="J14" i="4" l="1"/>
  <c r="J14" i="5"/>
  <c r="J14" i="6"/>
  <c r="J14" i="8"/>
  <c r="J14" i="1"/>
  <c r="C14" i="4"/>
  <c r="C14" i="5"/>
  <c r="C14" i="6"/>
  <c r="C14" i="8"/>
  <c r="C14" i="1"/>
  <c r="C12" i="4"/>
  <c r="C13" i="4"/>
  <c r="C15" i="4"/>
  <c r="C12" i="5"/>
  <c r="C13" i="5"/>
  <c r="C15" i="5"/>
  <c r="C12" i="6"/>
  <c r="C13" i="6"/>
  <c r="C15" i="6"/>
  <c r="C12" i="8"/>
  <c r="C13" i="8"/>
  <c r="C15" i="8"/>
  <c r="C12" i="1"/>
  <c r="C13" i="1"/>
  <c r="C15" i="1"/>
  <c r="E14" i="1" l="1"/>
  <c r="L14" i="1" s="1"/>
  <c r="E14" i="6"/>
  <c r="L14" i="6" s="1"/>
  <c r="E14" i="8"/>
  <c r="L14" i="8" s="1"/>
  <c r="E14" i="4"/>
  <c r="L14" i="4" s="1"/>
  <c r="E14" i="5"/>
  <c r="L14" i="5" s="1"/>
  <c r="J11" i="1" l="1"/>
  <c r="J11" i="4" l="1"/>
  <c r="J11" i="5"/>
  <c r="J11" i="6"/>
  <c r="J11" i="8"/>
  <c r="R11" i="4" l="1"/>
  <c r="R13" i="4"/>
  <c r="R9" i="4"/>
  <c r="R13" i="8" l="1"/>
  <c r="R11" i="8"/>
  <c r="R9" i="8"/>
  <c r="R13" i="6"/>
  <c r="R11" i="6"/>
  <c r="R9" i="6"/>
  <c r="R13" i="5"/>
  <c r="R11" i="5"/>
  <c r="R9" i="5"/>
  <c r="R11" i="1"/>
  <c r="R13" i="1"/>
  <c r="R9" i="1"/>
  <c r="R19" i="5" l="1"/>
  <c r="R19" i="4"/>
  <c r="R19" i="8"/>
  <c r="R19" i="6"/>
  <c r="J12" i="8" l="1"/>
  <c r="J13" i="8"/>
  <c r="J15" i="8"/>
  <c r="U14" i="8"/>
  <c r="U19" i="8" s="1"/>
  <c r="C6" i="18" s="1"/>
  <c r="E13" i="8"/>
  <c r="L13" i="8" s="1"/>
  <c r="E12" i="8"/>
  <c r="E15" i="8"/>
  <c r="U14" i="5"/>
  <c r="U19" i="5" s="1"/>
  <c r="C4" i="18" s="1"/>
  <c r="U14" i="6"/>
  <c r="U19" i="6" s="1"/>
  <c r="C5" i="18" s="1"/>
  <c r="U14" i="4"/>
  <c r="U19" i="4" s="1"/>
  <c r="C3" i="18" s="1"/>
  <c r="L12" i="8" l="1"/>
  <c r="L15" i="8"/>
  <c r="J12" i="5"/>
  <c r="J13" i="5"/>
  <c r="J15" i="5"/>
  <c r="J12" i="4"/>
  <c r="J13" i="4"/>
  <c r="J15" i="4"/>
  <c r="J13" i="6"/>
  <c r="J15" i="6"/>
  <c r="J12" i="6"/>
  <c r="E15" i="6"/>
  <c r="E13" i="6"/>
  <c r="E12" i="6"/>
  <c r="E15" i="4"/>
  <c r="L15" i="4" s="1"/>
  <c r="E13" i="4"/>
  <c r="E12" i="4"/>
  <c r="E15" i="5"/>
  <c r="E12" i="5"/>
  <c r="E13" i="5"/>
  <c r="U14" i="1"/>
  <c r="U19" i="1" s="1"/>
  <c r="C2" i="18" s="1"/>
  <c r="L13" i="6" l="1"/>
  <c r="L15" i="5"/>
  <c r="L15" i="6"/>
  <c r="L12" i="5"/>
  <c r="L12" i="4"/>
  <c r="L13" i="4"/>
  <c r="L13" i="5"/>
  <c r="L12" i="6"/>
  <c r="J13" i="1"/>
  <c r="J15" i="1"/>
  <c r="J12" i="1"/>
  <c r="L16" i="8"/>
  <c r="B6" i="18" s="1"/>
  <c r="E15" i="1"/>
  <c r="E13" i="1"/>
  <c r="E12" i="1"/>
  <c r="L12" i="1" l="1"/>
  <c r="L13" i="1"/>
  <c r="L15" i="1"/>
  <c r="L16" i="5"/>
  <c r="B4" i="18" s="1"/>
  <c r="L16" i="4"/>
  <c r="B3" i="18" s="1"/>
  <c r="L16" i="6"/>
  <c r="B5" i="18" s="1"/>
  <c r="L16" i="1" l="1"/>
  <c r="B2" i="18" s="1"/>
</calcChain>
</file>

<file path=xl/sharedStrings.xml><?xml version="1.0" encoding="utf-8"?>
<sst xmlns="http://schemas.openxmlformats.org/spreadsheetml/2006/main" count="223" uniqueCount="59">
  <si>
    <t>Q</t>
  </si>
  <si>
    <t>q (m/s)</t>
  </si>
  <si>
    <t>K (m/s)</t>
  </si>
  <si>
    <t>KOLONNE 1</t>
  </si>
  <si>
    <t>KOLONNE 2</t>
  </si>
  <si>
    <t>KOLONNE 3</t>
  </si>
  <si>
    <t>KOLONNE 4</t>
  </si>
  <si>
    <t>t (sek)</t>
  </si>
  <si>
    <t>Diameter (m)</t>
  </si>
  <si>
    <r>
      <t>A (m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</si>
  <si>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t>L (m)</t>
  </si>
  <si>
    <t>Kolonne-specifikationer</t>
  </si>
  <si>
    <t>Gradient</t>
  </si>
  <si>
    <r>
      <t>Q (m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/s)</t>
    </r>
  </si>
  <si>
    <t>Sporstof-forsøg:</t>
  </si>
  <si>
    <t>z (cm)</t>
  </si>
  <si>
    <r>
      <t xml:space="preserve">Grå: Udregnes ved databehandlingen. Begynd gerne </t>
    </r>
    <r>
      <rPr>
        <i/>
        <sz val="16"/>
        <color theme="1"/>
        <rFont val="Calibri"/>
        <family val="2"/>
        <scheme val="minor"/>
      </rPr>
      <t xml:space="preserve">mens </t>
    </r>
    <r>
      <rPr>
        <sz val="16"/>
        <color theme="1"/>
        <rFont val="Calibri"/>
        <family val="2"/>
        <scheme val="minor"/>
      </rPr>
      <t>I udfører forsøget!</t>
    </r>
  </si>
  <si>
    <t>KOLONNE 5</t>
  </si>
  <si>
    <t>Gns.:</t>
  </si>
  <si>
    <t>n</t>
  </si>
  <si>
    <t>Porøsitet n</t>
  </si>
  <si>
    <t>Kolonne nr.</t>
  </si>
  <si>
    <t>Kol. 1</t>
  </si>
  <si>
    <t>Kol. 2</t>
  </si>
  <si>
    <t>Kol. 3</t>
  </si>
  <si>
    <t>Kol. 4</t>
  </si>
  <si>
    <t>Kol. 5</t>
  </si>
  <si>
    <t>Pumperate</t>
  </si>
  <si>
    <t>(mL/min)</t>
  </si>
  <si>
    <r>
      <t>(m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/s)</t>
    </r>
  </si>
  <si>
    <r>
      <t>D</t>
    </r>
    <r>
      <rPr>
        <b/>
        <sz val="16"/>
        <color theme="1"/>
        <rFont val="Calibri"/>
        <family val="2"/>
        <scheme val="minor"/>
      </rPr>
      <t xml:space="preserve">h Gradient, </t>
    </r>
    <r>
      <rPr>
        <b/>
        <i/>
        <sz val="16"/>
        <color theme="1"/>
        <rFont val="Calibri"/>
        <family val="2"/>
        <scheme val="minor"/>
      </rPr>
      <t>I</t>
    </r>
  </si>
  <si>
    <r>
      <t xml:space="preserve">Darcyhastighed, </t>
    </r>
    <r>
      <rPr>
        <b/>
        <i/>
        <sz val="16"/>
        <color theme="1"/>
        <rFont val="Calibri"/>
        <family val="2"/>
        <scheme val="minor"/>
      </rPr>
      <t>q</t>
    </r>
  </si>
  <si>
    <r>
      <rPr>
        <b/>
        <i/>
        <sz val="16"/>
        <color theme="1"/>
        <rFont val="Calibri"/>
        <family val="2"/>
        <scheme val="minor"/>
      </rPr>
      <t>q</t>
    </r>
    <r>
      <rPr>
        <b/>
        <sz val="16"/>
        <color theme="1"/>
        <rFont val="Calibri"/>
        <family val="2"/>
        <scheme val="minor"/>
      </rPr>
      <t xml:space="preserve"> = </t>
    </r>
    <r>
      <rPr>
        <b/>
        <i/>
        <sz val="16"/>
        <color theme="1"/>
        <rFont val="Calibri"/>
        <family val="2"/>
        <scheme val="minor"/>
      </rPr>
      <t>Q</t>
    </r>
    <r>
      <rPr>
        <b/>
        <sz val="16"/>
        <color theme="1"/>
        <rFont val="Calibri"/>
        <family val="2"/>
        <scheme val="minor"/>
      </rPr>
      <t>/</t>
    </r>
    <r>
      <rPr>
        <b/>
        <i/>
        <sz val="16"/>
        <color theme="1"/>
        <rFont val="Calibri"/>
        <family val="2"/>
        <scheme val="minor"/>
      </rPr>
      <t>A</t>
    </r>
  </si>
  <si>
    <r>
      <t>q</t>
    </r>
    <r>
      <rPr>
        <b/>
        <sz val="16"/>
        <color theme="1"/>
        <rFont val="Calibri"/>
        <family val="2"/>
        <scheme val="minor"/>
      </rPr>
      <t xml:space="preserve"> = </t>
    </r>
    <r>
      <rPr>
        <b/>
        <i/>
        <sz val="16"/>
        <color theme="1"/>
        <rFont val="Calibri"/>
        <family val="2"/>
        <scheme val="minor"/>
      </rPr>
      <t>Q</t>
    </r>
    <r>
      <rPr>
        <b/>
        <sz val="16"/>
        <color theme="1"/>
        <rFont val="Calibri"/>
        <family val="2"/>
        <scheme val="minor"/>
      </rPr>
      <t>/</t>
    </r>
    <r>
      <rPr>
        <b/>
        <i/>
        <sz val="16"/>
        <color theme="1"/>
        <rFont val="Calibri"/>
        <family val="2"/>
        <scheme val="minor"/>
      </rPr>
      <t>A</t>
    </r>
  </si>
  <si>
    <r>
      <t xml:space="preserve">Vandflux, </t>
    </r>
    <r>
      <rPr>
        <b/>
        <i/>
        <sz val="16"/>
        <color theme="1"/>
        <rFont val="Calibri"/>
        <family val="2"/>
        <scheme val="minor"/>
      </rPr>
      <t>Q</t>
    </r>
  </si>
  <si>
    <r>
      <rPr>
        <i/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1</t>
    </r>
  </si>
  <si>
    <r>
      <t>h</t>
    </r>
    <r>
      <rPr>
        <vertAlign val="subscript"/>
        <sz val="16"/>
        <color theme="1"/>
        <rFont val="Calibri"/>
        <family val="2"/>
        <scheme val="minor"/>
      </rPr>
      <t>1</t>
    </r>
  </si>
  <si>
    <t>(cm)</t>
  </si>
  <si>
    <r>
      <t>h</t>
    </r>
    <r>
      <rPr>
        <vertAlign val="subscript"/>
        <sz val="16"/>
        <color theme="1"/>
        <rFont val="Calibri"/>
        <family val="2"/>
        <scheme val="minor"/>
      </rPr>
      <t>2</t>
    </r>
  </si>
  <si>
    <r>
      <rPr>
        <i/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2</t>
    </r>
  </si>
  <si>
    <r>
      <rPr>
        <i/>
        <sz val="16"/>
        <color theme="1"/>
        <rFont val="Calibri"/>
        <family val="2"/>
        <scheme val="minor"/>
      </rPr>
      <t>I</t>
    </r>
    <r>
      <rPr>
        <sz val="16"/>
        <color theme="1"/>
        <rFont val="Symbol"/>
        <family val="1"/>
        <charset val="2"/>
      </rPr>
      <t xml:space="preserve"> = D</t>
    </r>
    <r>
      <rPr>
        <sz val="16"/>
        <color theme="1"/>
        <rFont val="Calibri"/>
        <family val="2"/>
        <scheme val="minor"/>
      </rPr>
      <t>h/L</t>
    </r>
  </si>
  <si>
    <r>
      <t>I</t>
    </r>
    <r>
      <rPr>
        <sz val="16"/>
        <color theme="1"/>
        <rFont val="Symbol"/>
        <family val="1"/>
        <charset val="2"/>
      </rPr>
      <t xml:space="preserve"> = D</t>
    </r>
    <r>
      <rPr>
        <sz val="16"/>
        <color theme="1"/>
        <rFont val="Calibri"/>
        <family val="2"/>
        <scheme val="minor"/>
      </rPr>
      <t>h/L</t>
    </r>
  </si>
  <si>
    <t>(m)</t>
  </si>
  <si>
    <t>(-)</t>
  </si>
  <si>
    <r>
      <t xml:space="preserve">Hydraulisk ledningsevne, </t>
    </r>
    <r>
      <rPr>
        <b/>
        <i/>
        <sz val="16"/>
        <color theme="1"/>
        <rFont val="Calibri"/>
        <family val="2"/>
        <scheme val="minor"/>
      </rPr>
      <t>K</t>
    </r>
  </si>
  <si>
    <t>Darcys lov</t>
  </si>
  <si>
    <r>
      <rPr>
        <i/>
        <sz val="16"/>
        <color theme="1"/>
        <rFont val="Calibri"/>
        <family val="2"/>
        <scheme val="minor"/>
      </rPr>
      <t>K</t>
    </r>
    <r>
      <rPr>
        <sz val="16"/>
        <color theme="1"/>
        <rFont val="Calibri"/>
        <family val="2"/>
        <scheme val="minor"/>
      </rPr>
      <t xml:space="preserve"> (m/s)</t>
    </r>
  </si>
  <si>
    <r>
      <t>K</t>
    </r>
    <r>
      <rPr>
        <sz val="16"/>
        <color theme="1"/>
        <rFont val="Calibri"/>
        <family val="2"/>
        <scheme val="minor"/>
      </rPr>
      <t xml:space="preserve"> (m/s)</t>
    </r>
  </si>
  <si>
    <r>
      <rPr>
        <i/>
        <sz val="1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 (m/s)</t>
    </r>
  </si>
  <si>
    <r>
      <t>v</t>
    </r>
    <r>
      <rPr>
        <sz val="16"/>
        <color theme="1"/>
        <rFont val="Calibri"/>
        <family val="2"/>
        <scheme val="minor"/>
      </rPr>
      <t xml:space="preserve"> (m/s)</t>
    </r>
  </si>
  <si>
    <t>Porevandshastighed</t>
  </si>
  <si>
    <t>Position af farvepuls</t>
  </si>
  <si>
    <t>Darcy-forsøg:</t>
  </si>
  <si>
    <r>
      <t>Q (mL/min</t>
    </r>
    <r>
      <rPr>
        <sz val="16"/>
        <color theme="1"/>
        <rFont val="Calibri"/>
        <family val="2"/>
        <scheme val="minor"/>
      </rPr>
      <t>)</t>
    </r>
  </si>
  <si>
    <t>Q (mL/min)</t>
  </si>
  <si>
    <r>
      <t>D</t>
    </r>
    <r>
      <rPr>
        <i/>
        <sz val="16"/>
        <color theme="1"/>
        <rFont val="Calibri"/>
        <family val="2"/>
        <scheme val="minor"/>
      </rPr>
      <t>h</t>
    </r>
    <r>
      <rPr>
        <sz val="16"/>
        <color theme="1"/>
        <rFont val="Calibri"/>
        <family val="2"/>
        <scheme val="minor"/>
      </rPr>
      <t xml:space="preserve"> = </t>
    </r>
    <r>
      <rPr>
        <i/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</t>
    </r>
    <r>
      <rPr>
        <i/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2</t>
    </r>
  </si>
  <si>
    <t>Δh regnes negativ, dvs.:</t>
  </si>
  <si>
    <r>
      <t>h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: Opstrøms stigrør (højeste vandstand)</t>
    </r>
  </si>
  <si>
    <r>
      <t>h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: Nedstrøms stigrør (laveste vandstand)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</si>
</sst>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E+00"/>
    <numFmt numFmtId="167" formatCode="0.00000"/>
    <numFmt numFmtId="168" formatCode="0.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b/>
      <sz val="16"/>
      <color rgb="FFFF0000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indexed="1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3" fillId="0" borderId="0" xfId="0" applyFont="1" applyFill="1" applyBorder="1"/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Fill="1" applyBorder="1"/>
    <xf numFmtId="0" fontId="3" fillId="0" borderId="26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66" fontId="3" fillId="2" borderId="16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2" borderId="27" xfId="0" applyNumberFormat="1" applyFont="1" applyFill="1" applyBorder="1" applyAlignment="1">
      <alignment horizontal="center" vertical="center"/>
    </xf>
    <xf numFmtId="166" fontId="3" fillId="2" borderId="2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5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37" xfId="0" applyFont="1" applyBorder="1" applyAlignment="1">
      <alignment horizontal="center"/>
    </xf>
    <xf numFmtId="167" fontId="3" fillId="2" borderId="1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/>
    <xf numFmtId="0" fontId="3" fillId="0" borderId="40" xfId="0" applyFont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/>
    </xf>
    <xf numFmtId="0" fontId="3" fillId="0" borderId="37" xfId="0" applyFont="1" applyBorder="1"/>
    <xf numFmtId="0" fontId="3" fillId="0" borderId="9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8" fontId="3" fillId="3" borderId="12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3" fillId="3" borderId="14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0" fillId="0" borderId="52" xfId="0" applyBorder="1"/>
    <xf numFmtId="0" fontId="3" fillId="0" borderId="52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7" fontId="3" fillId="2" borderId="16" xfId="0" applyNumberFormat="1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horizontal="center" vertical="center"/>
    </xf>
    <xf numFmtId="167" fontId="3" fillId="2" borderId="1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 vs. ∆h</a:t>
            </a:r>
          </a:p>
        </c:rich>
      </c:tx>
      <c:layout>
        <c:manualLayout>
          <c:xMode val="edge"/>
          <c:yMode val="edge"/>
          <c:x val="0.34907721754871401"/>
          <c:y val="1.2564102479547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1643557419579"/>
          <c:y val="8.8111127342949541E-2"/>
          <c:w val="0.51015305537663314"/>
          <c:h val="0.8150265676355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'Kolonne 1'!$A$1</c:f>
              <c:strCache>
                <c:ptCount val="1"/>
                <c:pt idx="0">
                  <c:v>KOLONNE 1</c:v>
                </c:pt>
              </c:strCache>
            </c:strRef>
          </c:tx>
          <c:spPr>
            <a:ln w="28575">
              <a:noFill/>
            </a:ln>
          </c:spPr>
          <c:xVal>
            <c:numRef>
              <c:f>'Kolonne 1'!$I$11:$I$15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1'!$C$11:$C$15</c:f>
              <c:numCache>
                <c:formatCode>0.0E+00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21-4FDE-8440-1C26A3745DC4}"/>
            </c:ext>
          </c:extLst>
        </c:ser>
        <c:ser>
          <c:idx val="2"/>
          <c:order val="1"/>
          <c:tx>
            <c:strRef>
              <c:f>'Kolonne 2'!$A$1</c:f>
              <c:strCache>
                <c:ptCount val="1"/>
                <c:pt idx="0">
                  <c:v>KOLONNE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'Kolonne 2'!$I$11:$I$15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2'!$C$11:$C$15</c:f>
              <c:numCache>
                <c:formatCode>0.0E+00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521-4FDE-8440-1C26A3745DC4}"/>
            </c:ext>
          </c:extLst>
        </c:ser>
        <c:ser>
          <c:idx val="3"/>
          <c:order val="2"/>
          <c:tx>
            <c:strRef>
              <c:f>'Kolonne 3'!$A$1</c:f>
              <c:strCache>
                <c:ptCount val="1"/>
                <c:pt idx="0">
                  <c:v>KOLONNE 3</c:v>
                </c:pt>
              </c:strCache>
            </c:strRef>
          </c:tx>
          <c:spPr>
            <a:ln w="28575">
              <a:noFill/>
            </a:ln>
          </c:spPr>
          <c:xVal>
            <c:numRef>
              <c:f>'Kolonne 3'!$I$11:$I$15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3'!$C$11:$C$15</c:f>
              <c:numCache>
                <c:formatCode>0.0E+00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521-4FDE-8440-1C26A3745DC4}"/>
            </c:ext>
          </c:extLst>
        </c:ser>
        <c:ser>
          <c:idx val="6"/>
          <c:order val="3"/>
          <c:tx>
            <c:strRef>
              <c:f>'Kolonne 4'!$A$1</c:f>
              <c:strCache>
                <c:ptCount val="1"/>
                <c:pt idx="0">
                  <c:v>KOLONNE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'Kolonne 4'!$I$11:$I$15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4'!$C$11:$C$15</c:f>
              <c:numCache>
                <c:formatCode>0.0E+00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21-4FDE-8440-1C26A3745DC4}"/>
            </c:ext>
          </c:extLst>
        </c:ser>
        <c:ser>
          <c:idx val="1"/>
          <c:order val="4"/>
          <c:tx>
            <c:strRef>
              <c:f>'Kolonne 5'!$A$1</c:f>
              <c:strCache>
                <c:ptCount val="1"/>
                <c:pt idx="0">
                  <c:v>KOLONNE 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'Kolonne 5'!$I$11:$I$15</c:f>
              <c:numCache>
                <c:formatCode>0.00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5'!$C$11:$C$15</c:f>
              <c:numCache>
                <c:formatCode>0.0E+00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21-4FDE-8440-1C26A3745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11296"/>
        <c:axId val="216317952"/>
      </c:scatterChart>
      <c:valAx>
        <c:axId val="21631129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∆h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6317952"/>
        <c:crosses val="autoZero"/>
        <c:crossBetween val="midCat"/>
      </c:valAx>
      <c:valAx>
        <c:axId val="216317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(m</a:t>
                </a:r>
                <a:r>
                  <a:rPr lang="en-US" baseline="30000"/>
                  <a:t>3</a:t>
                </a:r>
                <a:r>
                  <a:rPr lang="en-US"/>
                  <a:t>/s)</a:t>
                </a:r>
              </a:p>
            </c:rich>
          </c:tx>
          <c:layout>
            <c:manualLayout>
              <c:xMode val="edge"/>
              <c:yMode val="edge"/>
              <c:x val="1.0339759184112561E-2"/>
              <c:y val="0.44640731935075129"/>
            </c:manualLayout>
          </c:layout>
          <c:overlay val="0"/>
        </c:title>
        <c:numFmt formatCode="0.E+00" sourceLinked="0"/>
        <c:majorTickMark val="out"/>
        <c:minorTickMark val="none"/>
        <c:tickLblPos val="high"/>
        <c:spPr>
          <a:ln w="12700">
            <a:solidFill>
              <a:schemeClr val="tx1"/>
            </a:solidFill>
          </a:ln>
        </c:spPr>
        <c:crossAx val="216311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946813485317878"/>
          <c:y val="0.10045593512042575"/>
          <c:w val="0.15666497488723471"/>
          <c:h val="0.347062647786245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 vs. ∆h/L</a:t>
            </a:r>
          </a:p>
        </c:rich>
      </c:tx>
      <c:layout>
        <c:manualLayout>
          <c:xMode val="edge"/>
          <c:yMode val="edge"/>
          <c:x val="0.34907721754871401"/>
          <c:y val="1.2564102479547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1643557419579"/>
          <c:y val="8.8111127342949541E-2"/>
          <c:w val="0.51015305537663314"/>
          <c:h val="0.8150265676355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'Kolonne 1'!$A$1</c:f>
              <c:strCache>
                <c:ptCount val="1"/>
                <c:pt idx="0">
                  <c:v>KOLONNE 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9201110008000689"/>
                  <c:y val="-0.369859304330763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accent1"/>
                        </a:solidFill>
                      </a:rPr>
                      <a:t>y = 2E-05x - 2E-07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'Kolonne 1'!$J$11:$J$15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1'!$E$11:$E$15</c:f>
              <c:numCache>
                <c:formatCode>0.0E+00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D8-415B-854C-F3ACD01EC3DE}"/>
            </c:ext>
          </c:extLst>
        </c:ser>
        <c:ser>
          <c:idx val="2"/>
          <c:order val="1"/>
          <c:tx>
            <c:strRef>
              <c:f>'Kolonne 2'!$A$1</c:f>
              <c:strCache>
                <c:ptCount val="1"/>
                <c:pt idx="0">
                  <c:v>KOLONNE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</c:marker>
          <c:trendline>
            <c:trendlineType val="linear"/>
            <c:dispRSqr val="0"/>
            <c:dispEq val="1"/>
            <c:trendlineLbl>
              <c:layout>
                <c:manualLayout>
                  <c:x val="0.15844351083373101"/>
                  <c:y val="-0.56218991544959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a-DK">
                        <a:solidFill>
                          <a:srgbClr val="0070C0"/>
                        </a:solidFill>
                      </a:rPr>
                      <a:t>y = 9E-05x - 7E-07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'Kolonne 2'!$J$11:$J$15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2'!$E$11:$E$15</c:f>
              <c:numCache>
                <c:formatCode>0.0E+00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D8-415B-854C-F3ACD01EC3DE}"/>
            </c:ext>
          </c:extLst>
        </c:ser>
        <c:ser>
          <c:idx val="3"/>
          <c:order val="2"/>
          <c:tx>
            <c:strRef>
              <c:f>'Kolonne 3'!$A$1</c:f>
              <c:strCache>
                <c:ptCount val="1"/>
                <c:pt idx="0">
                  <c:v>KOLONNE 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5376611470634767"/>
                  <c:y val="-0.685532372580147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rgbClr val="FF0000"/>
                        </a:solidFill>
                      </a:rPr>
                      <a:t>y = 5E-05x + 2E-06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'Kolonne 3'!$J$11:$J$15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3'!$E$11:$E$15</c:f>
              <c:numCache>
                <c:formatCode>0.0E+00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D8-415B-854C-F3ACD01EC3DE}"/>
            </c:ext>
          </c:extLst>
        </c:ser>
        <c:ser>
          <c:idx val="6"/>
          <c:order val="3"/>
          <c:tx>
            <c:strRef>
              <c:f>'Kolonne 4'!$A$1</c:f>
              <c:strCache>
                <c:ptCount val="1"/>
                <c:pt idx="0">
                  <c:v>KOLONNE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43435376245798674"/>
                  <c:y val="-0.752429976447566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da-DK">
                        <a:solidFill>
                          <a:schemeClr val="accent4">
                            <a:lumMod val="75000"/>
                          </a:schemeClr>
                        </a:solidFill>
                      </a:rPr>
                      <a:t>y = 4E-05x - 6E-07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'Kolonne 4'!$J$11:$J$15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4'!$E$11:$E$15</c:f>
              <c:numCache>
                <c:formatCode>0.0E+00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D8-415B-854C-F3ACD01EC3DE}"/>
            </c:ext>
          </c:extLst>
        </c:ser>
        <c:ser>
          <c:idx val="1"/>
          <c:order val="4"/>
          <c:tx>
            <c:strRef>
              <c:f>'Kolonne 5'!$A$1</c:f>
              <c:strCache>
                <c:ptCount val="1"/>
                <c:pt idx="0">
                  <c:v>KOLONNE 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0.49445302518802259"/>
                  <c:y val="-0.7148000742721428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>
                        <a:solidFill>
                          <a:schemeClr val="accent3">
                            <a:lumMod val="75000"/>
                          </a:schemeClr>
                        </a:solidFill>
                      </a:rPr>
                      <a:t>y = 3E-05x + 2E-07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'Kolonne 5'!$J$11:$J$15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'Kolonne 5'!$E$11:$E$15</c:f>
              <c:numCache>
                <c:formatCode>0.0E+00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D8-415B-854C-F3ACD01EC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11296"/>
        <c:axId val="216317952"/>
      </c:scatterChart>
      <c:valAx>
        <c:axId val="21631129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∆h/L (-)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6317952"/>
        <c:crosses val="autoZero"/>
        <c:crossBetween val="midCat"/>
      </c:valAx>
      <c:valAx>
        <c:axId val="216317952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 (m/s)</a:t>
                </a:r>
              </a:p>
            </c:rich>
          </c:tx>
          <c:layout>
            <c:manualLayout>
              <c:xMode val="edge"/>
              <c:yMode val="edge"/>
              <c:x val="1.9135285283103747E-2"/>
              <c:y val="0.45044599266137697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ln w="12700">
            <a:solidFill>
              <a:schemeClr val="tx1"/>
            </a:solidFill>
          </a:ln>
        </c:spPr>
        <c:crossAx val="216311296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6946813485317878"/>
          <c:y val="0.10045593512042575"/>
          <c:w val="0.13284494299514904"/>
          <c:h val="0.56450594882222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Sporstofforsøg: x </a:t>
            </a:r>
            <a:r>
              <a:rPr lang="en-US" i="1"/>
              <a:t>vs.</a:t>
            </a:r>
            <a:r>
              <a:rPr lang="en-US"/>
              <a:t> t</a:t>
            </a:r>
          </a:p>
        </c:rich>
      </c:tx>
      <c:layout>
        <c:manualLayout>
          <c:xMode val="edge"/>
          <c:yMode val="edge"/>
          <c:x val="0.34907721754871401"/>
          <c:y val="1.25641024795470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1643557419579"/>
          <c:y val="8.8111127342949541E-2"/>
          <c:w val="0.51015305537663314"/>
          <c:h val="0.8150265676355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'Kolonne 1'!$A$1</c:f>
              <c:strCache>
                <c:ptCount val="1"/>
                <c:pt idx="0">
                  <c:v>KOLONNE 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1.3507897192582564E-2"/>
                  <c:y val="-2.3182750121929891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'Kolonne 1'!$P$8:$P$16</c:f>
              <c:numCache>
                <c:formatCode>General</c:formatCode>
                <c:ptCount val="9"/>
                <c:pt idx="0">
                  <c:v>0</c:v>
                </c:pt>
              </c:numCache>
            </c:numRef>
          </c:xVal>
          <c:yVal>
            <c:numRef>
              <c:f>'Kolonne 1'!$O$8:$O$16</c:f>
              <c:numCache>
                <c:formatCode>General</c:formatCode>
                <c:ptCount val="9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C-4777-A926-E87E4E0DD97B}"/>
            </c:ext>
          </c:extLst>
        </c:ser>
        <c:ser>
          <c:idx val="2"/>
          <c:order val="1"/>
          <c:tx>
            <c:strRef>
              <c:f>'Kolonne 2'!$A$1</c:f>
              <c:strCache>
                <c:ptCount val="1"/>
                <c:pt idx="0">
                  <c:v>KOLONNE 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</c:marker>
          <c:trendline>
            <c:trendlineType val="linear"/>
            <c:dispRSqr val="0"/>
            <c:dispEq val="1"/>
            <c:trendlineLbl>
              <c:layout>
                <c:manualLayout>
                  <c:x val="-7.2245834995118982E-2"/>
                  <c:y val="5.838707066791209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'Kolonne 2'!$P$8:$P$16</c:f>
              <c:numCache>
                <c:formatCode>General</c:formatCode>
                <c:ptCount val="9"/>
                <c:pt idx="0">
                  <c:v>0</c:v>
                </c:pt>
              </c:numCache>
            </c:numRef>
          </c:xVal>
          <c:yVal>
            <c:numRef>
              <c:f>'Kolonne 2'!$O$8:$O$16</c:f>
              <c:numCache>
                <c:formatCode>General</c:formatCode>
                <c:ptCount val="9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EC-4777-A926-E87E4E0DD97B}"/>
            </c:ext>
          </c:extLst>
        </c:ser>
        <c:ser>
          <c:idx val="3"/>
          <c:order val="2"/>
          <c:tx>
            <c:strRef>
              <c:f>'Kolonne 3'!$A$1</c:f>
              <c:strCache>
                <c:ptCount val="1"/>
                <c:pt idx="0">
                  <c:v>KOLONNE 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4.3669145254908184E-2"/>
                  <c:y val="3.117432950096843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'Kolonne 3'!$P$8:$P$16</c:f>
              <c:numCache>
                <c:formatCode>General</c:formatCode>
                <c:ptCount val="9"/>
                <c:pt idx="0">
                  <c:v>0</c:v>
                </c:pt>
              </c:numCache>
            </c:numRef>
          </c:xVal>
          <c:yVal>
            <c:numRef>
              <c:f>'Kolonne 3'!$O$8:$O$16</c:f>
              <c:numCache>
                <c:formatCode>General</c:formatCode>
                <c:ptCount val="9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EC-4777-A926-E87E4E0DD97B}"/>
            </c:ext>
          </c:extLst>
        </c:ser>
        <c:ser>
          <c:idx val="6"/>
          <c:order val="3"/>
          <c:tx>
            <c:strRef>
              <c:f>'Kolonne 4'!$A$1</c:f>
              <c:strCache>
                <c:ptCount val="1"/>
                <c:pt idx="0">
                  <c:v>KOLONNE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15830374386860255"/>
                  <c:y val="0.148398445297033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'Kolonne 4'!$P$8:$P$16</c:f>
              <c:numCache>
                <c:formatCode>General</c:formatCode>
                <c:ptCount val="9"/>
                <c:pt idx="0">
                  <c:v>0</c:v>
                </c:pt>
              </c:numCache>
            </c:numRef>
          </c:xVal>
          <c:yVal>
            <c:numRef>
              <c:f>'Kolonne 4'!$O$8:$O$16</c:f>
              <c:numCache>
                <c:formatCode>General</c:formatCode>
                <c:ptCount val="9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EC-4777-A926-E87E4E0DD97B}"/>
            </c:ext>
          </c:extLst>
        </c:ser>
        <c:ser>
          <c:idx val="1"/>
          <c:order val="4"/>
          <c:tx>
            <c:strRef>
              <c:f>'Kolonne 5'!$A$1</c:f>
              <c:strCache>
                <c:ptCount val="1"/>
                <c:pt idx="0">
                  <c:v>KOLONNE 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>
                <c:manualLayout>
                  <c:x val="-0.12426305991420239"/>
                  <c:y val="0.1107192652197268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'Kolonne 5'!$P$8:$P$16</c:f>
              <c:numCache>
                <c:formatCode>General</c:formatCode>
                <c:ptCount val="9"/>
                <c:pt idx="0">
                  <c:v>0</c:v>
                </c:pt>
              </c:numCache>
            </c:numRef>
          </c:xVal>
          <c:yVal>
            <c:numRef>
              <c:f>'Kolonne 5'!$O$8:$O$16</c:f>
              <c:numCache>
                <c:formatCode>General</c:formatCode>
                <c:ptCount val="9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EC-4777-A926-E87E4E0D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11296"/>
        <c:axId val="216317952"/>
      </c:scatterChart>
      <c:valAx>
        <c:axId val="2163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Tid 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6317952"/>
        <c:crosses val="autoZero"/>
        <c:crossBetween val="midCat"/>
      </c:valAx>
      <c:valAx>
        <c:axId val="216317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Afstand</a:t>
                </a:r>
                <a:r>
                  <a:rPr lang="en-US" baseline="0"/>
                  <a:t> x</a:t>
                </a:r>
                <a:r>
                  <a:rPr lang="en-US"/>
                  <a:t> (cm)</a:t>
                </a:r>
              </a:p>
            </c:rich>
          </c:tx>
          <c:layout>
            <c:manualLayout>
              <c:xMode val="edge"/>
              <c:yMode val="edge"/>
              <c:x val="1.9135285283103747E-2"/>
              <c:y val="0.450445992661376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6311296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6946813485317878"/>
          <c:y val="0.10045593512042575"/>
          <c:w val="0.14750819901155798"/>
          <c:h val="0.5645059488222226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Hydraulisk ledningsevne (K) vs. porøsitet (n)</a:t>
            </a:r>
          </a:p>
        </c:rich>
      </c:tx>
      <c:layout>
        <c:manualLayout>
          <c:xMode val="edge"/>
          <c:yMode val="edge"/>
          <c:x val="0.24033230221222346"/>
          <c:y val="9.42350298318176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123220720567"/>
          <c:y val="7.9064695435010574E-2"/>
          <c:w val="0.64244774090738654"/>
          <c:h val="0.79517801326250537"/>
        </c:manualLayout>
      </c:layout>
      <c:scatterChart>
        <c:scatterStyle val="lineMarker"/>
        <c:varyColors val="0"/>
        <c:ser>
          <c:idx val="1"/>
          <c:order val="0"/>
          <c:tx>
            <c:strRef>
              <c:f>'Graf K vs. n'!$A$2</c:f>
              <c:strCache>
                <c:ptCount val="1"/>
                <c:pt idx="0">
                  <c:v>Kol.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 K vs. n'!$B$2</c:f>
              <c:numCache>
                <c:formatCode>0.0E+00</c:formatCode>
                <c:ptCount val="1"/>
                <c:pt idx="0">
                  <c:v>0</c:v>
                </c:pt>
              </c:numCache>
            </c:numRef>
          </c:xVal>
          <c:yVal>
            <c:numRef>
              <c:f>'Graf K vs. n'!$C$2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561-406A-8996-601252F29A3F}"/>
            </c:ext>
          </c:extLst>
        </c:ser>
        <c:ser>
          <c:idx val="2"/>
          <c:order val="1"/>
          <c:tx>
            <c:strRef>
              <c:f>'Graf K vs. n'!$A$3</c:f>
              <c:strCache>
                <c:ptCount val="1"/>
                <c:pt idx="0">
                  <c:v>Kol.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'Graf K vs. n'!$B$3</c:f>
              <c:numCache>
                <c:formatCode>0.0E+00</c:formatCode>
                <c:ptCount val="1"/>
                <c:pt idx="0">
                  <c:v>0</c:v>
                </c:pt>
              </c:numCache>
            </c:numRef>
          </c:xVal>
          <c:yVal>
            <c:numRef>
              <c:f>'Graf K vs. n'!$C$3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561-406A-8996-601252F29A3F}"/>
            </c:ext>
          </c:extLst>
        </c:ser>
        <c:ser>
          <c:idx val="3"/>
          <c:order val="2"/>
          <c:tx>
            <c:strRef>
              <c:f>'Graf K vs. n'!$A$4</c:f>
              <c:strCache>
                <c:ptCount val="1"/>
                <c:pt idx="0">
                  <c:v>Kol.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'Graf K vs. n'!$B$4</c:f>
              <c:numCache>
                <c:formatCode>0.0E+00</c:formatCode>
                <c:ptCount val="1"/>
                <c:pt idx="0">
                  <c:v>0</c:v>
                </c:pt>
              </c:numCache>
            </c:numRef>
          </c:xVal>
          <c:yVal>
            <c:numRef>
              <c:f>'Graf K vs. n'!$C$4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561-406A-8996-601252F29A3F}"/>
            </c:ext>
          </c:extLst>
        </c:ser>
        <c:ser>
          <c:idx val="4"/>
          <c:order val="3"/>
          <c:tx>
            <c:strRef>
              <c:f>'Graf K vs. n'!$A$5</c:f>
              <c:strCache>
                <c:ptCount val="1"/>
                <c:pt idx="0">
                  <c:v>Kol.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'Graf K vs. n'!$B$5</c:f>
              <c:numCache>
                <c:formatCode>0.0E+00</c:formatCode>
                <c:ptCount val="1"/>
                <c:pt idx="0">
                  <c:v>0</c:v>
                </c:pt>
              </c:numCache>
            </c:numRef>
          </c:xVal>
          <c:yVal>
            <c:numRef>
              <c:f>'Graf K vs. n'!$C$5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561-406A-8996-601252F29A3F}"/>
            </c:ext>
          </c:extLst>
        </c:ser>
        <c:ser>
          <c:idx val="5"/>
          <c:order val="4"/>
          <c:tx>
            <c:strRef>
              <c:f>'Graf K vs. n'!$A$6</c:f>
              <c:strCache>
                <c:ptCount val="1"/>
                <c:pt idx="0">
                  <c:v>Kol.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'Graf K vs. n'!$B$6</c:f>
              <c:numCache>
                <c:formatCode>0.0E+00</c:formatCode>
                <c:ptCount val="1"/>
                <c:pt idx="0">
                  <c:v>0</c:v>
                </c:pt>
              </c:numCache>
            </c:numRef>
          </c:xVal>
          <c:yVal>
            <c:numRef>
              <c:f>'Graf K vs. n'!$C$6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561-406A-8996-601252F2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737152"/>
        <c:axId val="429737480"/>
      </c:scatterChart>
      <c:valAx>
        <c:axId val="42973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Hydraulisk ledningsevne, </a:t>
                </a:r>
                <a:r>
                  <a:rPr lang="en-US" i="1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37480"/>
        <c:crosses val="autoZero"/>
        <c:crossBetween val="midCat"/>
      </c:valAx>
      <c:valAx>
        <c:axId val="429737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Porøsitet, </a:t>
                </a:r>
                <a:r>
                  <a:rPr lang="en-US" i="1"/>
                  <a:t>n</a:t>
                </a:r>
              </a:p>
            </c:rich>
          </c:tx>
          <c:layout>
            <c:manualLayout>
              <c:xMode val="edge"/>
              <c:yMode val="edge"/>
              <c:x val="2.4284475281873375E-2"/>
              <c:y val="0.41595521691428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7371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86551681039866"/>
          <c:y val="0.29667116612139377"/>
          <c:w val="8.9769403824521934E-2"/>
          <c:h val="0.30514304370489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8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</xdr:rowOff>
    </xdr:from>
    <xdr:to>
      <xdr:col>12</xdr:col>
      <xdr:colOff>0</xdr:colOff>
      <xdr:row>27</xdr:row>
      <xdr:rowOff>1</xdr:rowOff>
    </xdr:to>
    <xdr:sp macro="" textlink="">
      <xdr:nvSpPr>
        <xdr:cNvPr id="2" name="TextBox 1"/>
        <xdr:cNvSpPr txBox="1"/>
      </xdr:nvSpPr>
      <xdr:spPr>
        <a:xfrm>
          <a:off x="266700" y="5819776"/>
          <a:ext cx="10467975" cy="1466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rgbClr val="0070C0"/>
              </a:solidFill>
              <a:latin typeface="+mn-lt"/>
            </a:rPr>
            <a:t>Dette regneark</a:t>
          </a:r>
          <a:r>
            <a:rPr lang="en-US" sz="1400" b="1" baseline="0">
              <a:solidFill>
                <a:srgbClr val="0070C0"/>
              </a:solidFill>
              <a:latin typeface="+mn-lt"/>
            </a:rPr>
            <a:t> kan bruges til beregninger og er forudfyldt med formler i de grå felter, samt med grafer. </a:t>
          </a:r>
          <a:r>
            <a:rPr lang="en-US" sz="14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De grå felter er beregningfelter eller felter med faste værdier. Arket er klargjort til resultater fra fem forsøg/kolonner.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rgbClr val="0070C0"/>
              </a:solidFill>
              <a:latin typeface="+mn-lt"/>
            </a:rPr>
            <a:t>Ved brug af regnearket indtastes egne observationer i de hvide felter.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solidFill>
              <a:srgbClr val="0070C0"/>
            </a:solidFill>
            <a:latin typeface="+mn-lt"/>
          </a:endParaRPr>
        </a:p>
        <a:p>
          <a:r>
            <a:rPr lang="en-US" sz="1400" b="1" baseline="0">
              <a:solidFill>
                <a:srgbClr val="0070C0"/>
              </a:solidFill>
              <a:latin typeface="+mn-lt"/>
            </a:rPr>
            <a:t>Samme regneark findes i en 'tom' form, hvor kursisterne selv skal udfylde de grå beregningsfelter med formler.</a:t>
          </a:r>
          <a:endParaRPr lang="en-US" sz="1400" b="1">
            <a:solidFill>
              <a:srgbClr val="0070C0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73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73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73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25</xdr:col>
      <xdr:colOff>0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zoomScaleNormal="100" workbookViewId="0">
      <selection activeCell="I29" sqref="I29"/>
    </sheetView>
  </sheetViews>
  <sheetFormatPr defaultColWidth="9.140625" defaultRowHeight="21" x14ac:dyDescent="0.35"/>
  <cols>
    <col min="1" max="1" width="4" style="1" customWidth="1"/>
    <col min="2" max="2" width="17" style="1" customWidth="1"/>
    <col min="3" max="3" width="15.5703125" style="1" customWidth="1"/>
    <col min="4" max="4" width="1.7109375" style="1" customWidth="1"/>
    <col min="5" max="5" width="28" style="1" customWidth="1"/>
    <col min="6" max="6" width="1.7109375" style="1" customWidth="1"/>
    <col min="7" max="8" width="11.42578125" style="1" customWidth="1"/>
    <col min="9" max="9" width="17.85546875" style="1" customWidth="1"/>
    <col min="10" max="10" width="13.140625" style="1" customWidth="1"/>
    <col min="11" max="11" width="1.7109375" style="1" customWidth="1"/>
    <col min="12" max="12" width="37.42578125" style="1" customWidth="1"/>
    <col min="13" max="13" width="4.28515625" style="29" customWidth="1"/>
    <col min="14" max="14" width="4.5703125" style="29" customWidth="1"/>
    <col min="15" max="16" width="14.140625" style="1" customWidth="1"/>
    <col min="17" max="17" width="1.7109375" style="1" customWidth="1"/>
    <col min="18" max="18" width="26.7109375" style="1" bestFit="1" customWidth="1"/>
    <col min="19" max="19" width="6.140625" style="1" customWidth="1"/>
    <col min="20" max="20" width="15.28515625" style="1" customWidth="1"/>
    <col min="21" max="21" width="11.42578125" style="1" customWidth="1"/>
    <col min="22" max="16384" width="9.140625" style="1"/>
  </cols>
  <sheetData>
    <row r="1" spans="1:21" x14ac:dyDescent="0.35">
      <c r="A1" s="2" t="s">
        <v>3</v>
      </c>
    </row>
    <row r="2" spans="1:21" ht="21.75" thickBot="1" x14ac:dyDescent="0.4">
      <c r="N2" s="124"/>
    </row>
    <row r="3" spans="1:21" ht="21.75" thickBot="1" x14ac:dyDescent="0.4">
      <c r="A3" s="3" t="s">
        <v>52</v>
      </c>
      <c r="D3" s="71"/>
      <c r="E3" s="138" t="s">
        <v>11</v>
      </c>
      <c r="F3" s="139"/>
      <c r="G3" s="140"/>
      <c r="N3" s="124"/>
      <c r="O3" s="3" t="s">
        <v>14</v>
      </c>
    </row>
    <row r="4" spans="1:21" x14ac:dyDescent="0.35">
      <c r="A4" s="2"/>
      <c r="D4" s="72"/>
      <c r="E4" s="55" t="s">
        <v>8</v>
      </c>
      <c r="F4" s="56"/>
      <c r="G4" s="60"/>
      <c r="I4" s="1" t="s">
        <v>56</v>
      </c>
      <c r="N4" s="124"/>
    </row>
    <row r="5" spans="1:21" ht="24.75" thickBot="1" x14ac:dyDescent="0.5">
      <c r="A5" s="2"/>
      <c r="D5" s="72"/>
      <c r="E5" s="65" t="s">
        <v>9</v>
      </c>
      <c r="F5" s="57"/>
      <c r="G5" s="61"/>
      <c r="I5" s="1" t="s">
        <v>57</v>
      </c>
      <c r="N5" s="124"/>
      <c r="O5" s="19"/>
      <c r="P5" s="19"/>
    </row>
    <row r="6" spans="1:21" ht="24.75" thickBot="1" x14ac:dyDescent="0.5">
      <c r="D6" s="72"/>
      <c r="E6" s="58" t="s">
        <v>10</v>
      </c>
      <c r="F6" s="59"/>
      <c r="G6" s="62"/>
      <c r="I6" s="1" t="s">
        <v>58</v>
      </c>
      <c r="N6" s="124"/>
      <c r="O6" s="146" t="s">
        <v>51</v>
      </c>
      <c r="P6" s="147"/>
      <c r="R6" s="103" t="s">
        <v>50</v>
      </c>
    </row>
    <row r="7" spans="1:21" ht="21.75" thickBot="1" x14ac:dyDescent="0.4">
      <c r="A7" s="2"/>
      <c r="N7" s="124"/>
      <c r="O7" s="5" t="s">
        <v>15</v>
      </c>
      <c r="P7" s="6" t="s">
        <v>7</v>
      </c>
      <c r="R7" s="136" t="s">
        <v>48</v>
      </c>
    </row>
    <row r="8" spans="1:21" ht="22.5" thickBot="1" x14ac:dyDescent="0.4">
      <c r="A8" s="27"/>
      <c r="B8" s="144" t="s">
        <v>34</v>
      </c>
      <c r="C8" s="145"/>
      <c r="D8" s="26"/>
      <c r="E8" s="82" t="s">
        <v>31</v>
      </c>
      <c r="F8" s="26"/>
      <c r="G8" s="141" t="s">
        <v>30</v>
      </c>
      <c r="H8" s="142"/>
      <c r="I8" s="143"/>
      <c r="J8" s="83" t="s">
        <v>12</v>
      </c>
      <c r="K8" s="26"/>
      <c r="L8" s="69" t="s">
        <v>44</v>
      </c>
      <c r="N8" s="124"/>
      <c r="O8" s="154">
        <v>5</v>
      </c>
      <c r="P8" s="152">
        <v>0</v>
      </c>
      <c r="R8" s="137"/>
    </row>
    <row r="9" spans="1:21" ht="24.75" thickBot="1" x14ac:dyDescent="0.4">
      <c r="A9" s="27"/>
      <c r="B9" s="84" t="s">
        <v>27</v>
      </c>
      <c r="C9" s="85" t="s">
        <v>0</v>
      </c>
      <c r="D9" s="74"/>
      <c r="E9" s="88" t="s">
        <v>32</v>
      </c>
      <c r="F9" s="74"/>
      <c r="G9" s="90" t="s">
        <v>35</v>
      </c>
      <c r="H9" s="91" t="s">
        <v>39</v>
      </c>
      <c r="I9" s="92" t="s">
        <v>55</v>
      </c>
      <c r="J9" s="93" t="s">
        <v>40</v>
      </c>
      <c r="K9" s="76"/>
      <c r="L9" s="88" t="s">
        <v>45</v>
      </c>
      <c r="N9" s="124"/>
      <c r="O9" s="150"/>
      <c r="P9" s="153"/>
      <c r="R9" s="135" t="e">
        <f>((O10-O8)/100)/(P10-P8)</f>
        <v>#DIV/0!</v>
      </c>
      <c r="S9" s="33"/>
    </row>
    <row r="10" spans="1:21" ht="24" thickBot="1" x14ac:dyDescent="0.4">
      <c r="A10" s="28"/>
      <c r="B10" s="86" t="s">
        <v>28</v>
      </c>
      <c r="C10" s="87" t="s">
        <v>29</v>
      </c>
      <c r="D10" s="75"/>
      <c r="E10" s="89" t="s">
        <v>1</v>
      </c>
      <c r="F10" s="75"/>
      <c r="G10" s="125" t="s">
        <v>37</v>
      </c>
      <c r="H10" s="126" t="s">
        <v>37</v>
      </c>
      <c r="I10" s="127" t="s">
        <v>42</v>
      </c>
      <c r="J10" s="128" t="s">
        <v>43</v>
      </c>
      <c r="K10" s="77"/>
      <c r="L10" s="89" t="s">
        <v>46</v>
      </c>
      <c r="N10" s="124"/>
      <c r="O10" s="150">
        <v>10</v>
      </c>
      <c r="P10" s="148"/>
      <c r="R10" s="133"/>
      <c r="S10" s="33"/>
      <c r="T10" s="104" t="s">
        <v>53</v>
      </c>
      <c r="U10" s="122"/>
    </row>
    <row r="11" spans="1:21" ht="21.75" thickBot="1" x14ac:dyDescent="0.4">
      <c r="A11" s="29"/>
      <c r="B11" s="80">
        <v>0</v>
      </c>
      <c r="C11" s="81">
        <v>0</v>
      </c>
      <c r="D11" s="36"/>
      <c r="E11" s="78">
        <v>0</v>
      </c>
      <c r="F11" s="37"/>
      <c r="G11" s="129">
        <v>0</v>
      </c>
      <c r="H11" s="130">
        <v>0</v>
      </c>
      <c r="I11" s="131">
        <f>(H11-G11)/100</f>
        <v>0</v>
      </c>
      <c r="J11" s="132" t="e">
        <f t="shared" ref="J11:J15" si="0">I11/$G$6</f>
        <v>#DIV/0!</v>
      </c>
      <c r="K11" s="30"/>
      <c r="L11" s="79"/>
      <c r="N11" s="124"/>
      <c r="O11" s="150"/>
      <c r="P11" s="148"/>
      <c r="R11" s="133" t="e">
        <f>((O12-O10)/100)/(P12-P10)</f>
        <v>#DIV/0!</v>
      </c>
      <c r="S11" s="33"/>
      <c r="T11" s="33"/>
      <c r="U11" s="33"/>
    </row>
    <row r="12" spans="1:21" ht="24" thickBot="1" x14ac:dyDescent="0.4">
      <c r="A12" s="29"/>
      <c r="B12" s="110"/>
      <c r="C12" s="52">
        <f t="shared" ref="C12:C15" si="1">(B12/1000000)/60</f>
        <v>0</v>
      </c>
      <c r="D12" s="38"/>
      <c r="E12" s="46" t="e">
        <f>C12/$G$5</f>
        <v>#DIV/0!</v>
      </c>
      <c r="F12" s="39"/>
      <c r="G12" s="114"/>
      <c r="H12" s="115"/>
      <c r="I12" s="48">
        <f>(H12-G12)/100</f>
        <v>0</v>
      </c>
      <c r="J12" s="49" t="e">
        <f t="shared" si="0"/>
        <v>#DIV/0!</v>
      </c>
      <c r="K12" s="31"/>
      <c r="L12" s="44" t="e">
        <f>-E12/J12</f>
        <v>#DIV/0!</v>
      </c>
      <c r="N12" s="124"/>
      <c r="O12" s="150">
        <v>15</v>
      </c>
      <c r="P12" s="148"/>
      <c r="R12" s="133"/>
      <c r="S12" s="33"/>
      <c r="T12" s="104" t="s">
        <v>13</v>
      </c>
      <c r="U12" s="105">
        <f>(U10/1000000)/60</f>
        <v>0</v>
      </c>
    </row>
    <row r="13" spans="1:21" ht="21.75" thickBot="1" x14ac:dyDescent="0.4">
      <c r="A13" s="29"/>
      <c r="B13" s="110"/>
      <c r="C13" s="52">
        <f t="shared" si="1"/>
        <v>0</v>
      </c>
      <c r="D13" s="38"/>
      <c r="E13" s="46" t="e">
        <f>C13/$G$5</f>
        <v>#DIV/0!</v>
      </c>
      <c r="F13" s="39"/>
      <c r="G13" s="114"/>
      <c r="H13" s="115"/>
      <c r="I13" s="48">
        <f>(H13-G13)/100</f>
        <v>0</v>
      </c>
      <c r="J13" s="49" t="e">
        <f t="shared" si="0"/>
        <v>#DIV/0!</v>
      </c>
      <c r="K13" s="31"/>
      <c r="L13" s="44" t="e">
        <f t="shared" ref="L13:L15" si="2">-E13/J13</f>
        <v>#DIV/0!</v>
      </c>
      <c r="N13" s="124"/>
      <c r="O13" s="150"/>
      <c r="P13" s="148"/>
      <c r="R13" s="133" t="e">
        <f>((O14-O12)/100)/(P14-P12)</f>
        <v>#DIV/0!</v>
      </c>
      <c r="S13" s="33"/>
      <c r="T13" s="33"/>
      <c r="U13" s="33"/>
    </row>
    <row r="14" spans="1:21" ht="21.75" thickBot="1" x14ac:dyDescent="0.4">
      <c r="A14" s="29"/>
      <c r="B14" s="113"/>
      <c r="C14" s="52">
        <f t="shared" si="1"/>
        <v>0</v>
      </c>
      <c r="D14" s="40"/>
      <c r="E14" s="46" t="e">
        <f>C14/$G$5</f>
        <v>#DIV/0!</v>
      </c>
      <c r="F14" s="41"/>
      <c r="G14" s="114"/>
      <c r="H14" s="115"/>
      <c r="I14" s="48">
        <f>(H14-G14)/100</f>
        <v>0</v>
      </c>
      <c r="J14" s="49" t="e">
        <f t="shared" ref="J14" si="3">I14/$G$6</f>
        <v>#DIV/0!</v>
      </c>
      <c r="K14" s="35"/>
      <c r="L14" s="44" t="e">
        <f t="shared" si="2"/>
        <v>#DIV/0!</v>
      </c>
      <c r="N14" s="124"/>
      <c r="O14" s="150">
        <v>20</v>
      </c>
      <c r="P14" s="148"/>
      <c r="Q14" s="7"/>
      <c r="R14" s="133"/>
      <c r="S14" s="33"/>
      <c r="T14" s="8" t="s">
        <v>1</v>
      </c>
      <c r="U14" s="105" t="e">
        <f>U12/G5</f>
        <v>#DIV/0!</v>
      </c>
    </row>
    <row r="15" spans="1:21" ht="21.75" thickBot="1" x14ac:dyDescent="0.4">
      <c r="A15" s="29"/>
      <c r="B15" s="111"/>
      <c r="C15" s="53">
        <f t="shared" si="1"/>
        <v>0</v>
      </c>
      <c r="D15" s="42"/>
      <c r="E15" s="47" t="e">
        <f>C15/$G$5</f>
        <v>#DIV/0!</v>
      </c>
      <c r="F15" s="43"/>
      <c r="G15" s="116"/>
      <c r="H15" s="117"/>
      <c r="I15" s="50">
        <f>(H15-G15)/100</f>
        <v>0</v>
      </c>
      <c r="J15" s="51" t="e">
        <f t="shared" si="0"/>
        <v>#DIV/0!</v>
      </c>
      <c r="K15" s="32"/>
      <c r="L15" s="44" t="e">
        <f t="shared" si="2"/>
        <v>#DIV/0!</v>
      </c>
      <c r="N15" s="124"/>
      <c r="O15" s="150"/>
      <c r="P15" s="148"/>
      <c r="R15" s="133" t="e">
        <f>((O16-O14)/100)/(P16-P14)</f>
        <v>#DIV/0!</v>
      </c>
      <c r="S15" s="33"/>
      <c r="T15" s="33"/>
      <c r="U15" s="33"/>
    </row>
    <row r="16" spans="1:21" ht="21.75" thickBot="1" x14ac:dyDescent="0.4">
      <c r="J16" s="7" t="s">
        <v>18</v>
      </c>
      <c r="K16" s="7"/>
      <c r="L16" s="45" t="e">
        <f>AVERAGE(L11:L15)</f>
        <v>#DIV/0!</v>
      </c>
      <c r="N16" s="124"/>
      <c r="O16" s="150">
        <v>25</v>
      </c>
      <c r="P16" s="148"/>
      <c r="R16" s="134"/>
      <c r="S16" s="33"/>
      <c r="T16" s="33"/>
      <c r="U16" s="33"/>
    </row>
    <row r="17" spans="1:21" ht="21.75" thickBot="1" x14ac:dyDescent="0.4">
      <c r="N17" s="124"/>
      <c r="O17" s="151"/>
      <c r="P17" s="149"/>
      <c r="R17" s="33"/>
      <c r="S17" s="33"/>
      <c r="T17" s="33"/>
      <c r="U17" s="33"/>
    </row>
    <row r="18" spans="1:21" ht="21.75" thickBot="1" x14ac:dyDescent="0.4">
      <c r="A18" s="29"/>
      <c r="B18" s="14" t="s">
        <v>16</v>
      </c>
      <c r="C18" s="15"/>
      <c r="D18" s="15"/>
      <c r="E18" s="15"/>
      <c r="F18" s="15"/>
      <c r="G18" s="15"/>
      <c r="H18" s="16"/>
      <c r="I18" s="16"/>
      <c r="J18" s="29"/>
      <c r="K18" s="29"/>
      <c r="L18" s="29"/>
      <c r="N18" s="124"/>
      <c r="R18" s="33"/>
      <c r="S18" s="33"/>
      <c r="T18" s="33"/>
      <c r="U18" s="33"/>
    </row>
    <row r="19" spans="1:21" ht="16.5" customHeight="1" thickBo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N19" s="124"/>
      <c r="P19" s="7" t="s">
        <v>18</v>
      </c>
      <c r="R19" s="70" t="e">
        <f>R15</f>
        <v>#DIV/0!</v>
      </c>
      <c r="S19" s="33"/>
      <c r="T19" s="108" t="s">
        <v>19</v>
      </c>
      <c r="U19" s="106" t="e">
        <f>U14/R19</f>
        <v>#DIV/0!</v>
      </c>
    </row>
    <row r="20" spans="1:21" x14ac:dyDescent="0.35">
      <c r="L20" s="29"/>
      <c r="N20" s="124"/>
    </row>
    <row r="21" spans="1:21" ht="16.5" customHeight="1" x14ac:dyDescent="0.35">
      <c r="L21" s="29"/>
    </row>
    <row r="22" spans="1:21" x14ac:dyDescent="0.35">
      <c r="L22" s="112"/>
    </row>
    <row r="23" spans="1:21" ht="10.5" customHeight="1" x14ac:dyDescent="0.35">
      <c r="L23" s="112"/>
    </row>
    <row r="24" spans="1:21" x14ac:dyDescent="0.35">
      <c r="L24" s="112"/>
    </row>
    <row r="25" spans="1:21" x14ac:dyDescent="0.35">
      <c r="L25" s="112"/>
    </row>
    <row r="26" spans="1:21" x14ac:dyDescent="0.35">
      <c r="L26" s="29"/>
    </row>
    <row r="27" spans="1:21" x14ac:dyDescent="0.35">
      <c r="L27" s="29"/>
    </row>
    <row r="31" spans="1:21" ht="21.75" customHeight="1" x14ac:dyDescent="0.35"/>
  </sheetData>
  <mergeCells count="19">
    <mergeCell ref="E3:G3"/>
    <mergeCell ref="G8:I8"/>
    <mergeCell ref="B8:C8"/>
    <mergeCell ref="O6:P6"/>
    <mergeCell ref="P16:P17"/>
    <mergeCell ref="O16:O17"/>
    <mergeCell ref="P14:P15"/>
    <mergeCell ref="O14:O15"/>
    <mergeCell ref="P12:P13"/>
    <mergeCell ref="O12:O13"/>
    <mergeCell ref="P10:P11"/>
    <mergeCell ref="O10:O11"/>
    <mergeCell ref="P8:P9"/>
    <mergeCell ref="O8:O9"/>
    <mergeCell ref="R15:R16"/>
    <mergeCell ref="R13:R14"/>
    <mergeCell ref="R11:R12"/>
    <mergeCell ref="R9:R10"/>
    <mergeCell ref="R7:R8"/>
  </mergeCells>
  <pageMargins left="0.70866141732283472" right="0.70866141732283472" top="0.74803149606299213" bottom="0.74803149606299213" header="0.31496062992125984" footer="0.31496062992125984"/>
  <pageSetup paperSize="9" scale="79" fitToWidth="2" orientation="landscape" r:id="rId1"/>
  <colBreaks count="1" manualBreakCount="1">
    <brk id="13" min="2" max="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activeCell="C34" sqref="C34"/>
    </sheetView>
  </sheetViews>
  <sheetFormatPr defaultRowHeight="15" x14ac:dyDescent="0.25"/>
  <cols>
    <col min="1" max="1" width="4" customWidth="1"/>
    <col min="2" max="2" width="17" customWidth="1"/>
    <col min="3" max="3" width="15.5703125" customWidth="1"/>
    <col min="4" max="4" width="1.7109375" customWidth="1"/>
    <col min="5" max="5" width="28" customWidth="1"/>
    <col min="6" max="6" width="1.7109375" customWidth="1"/>
    <col min="7" max="8" width="11.42578125" customWidth="1"/>
    <col min="9" max="9" width="17.85546875" customWidth="1"/>
    <col min="10" max="10" width="13.140625" customWidth="1"/>
    <col min="11" max="11" width="1.7109375" customWidth="1"/>
    <col min="12" max="12" width="37.42578125" customWidth="1"/>
    <col min="13" max="13" width="4.28515625" style="54" customWidth="1"/>
    <col min="14" max="14" width="4.5703125" style="54" customWidth="1"/>
    <col min="15" max="16" width="14.140625" customWidth="1"/>
    <col min="17" max="17" width="1.7109375" customWidth="1"/>
    <col min="18" max="18" width="26.7109375" bestFit="1" customWidth="1"/>
    <col min="19" max="19" width="6.140625" customWidth="1"/>
    <col min="20" max="20" width="15.28515625" customWidth="1"/>
    <col min="21" max="21" width="11.42578125" customWidth="1"/>
  </cols>
  <sheetData>
    <row r="1" spans="1:21" ht="21" x14ac:dyDescent="0.35">
      <c r="A1" s="2" t="s">
        <v>4</v>
      </c>
    </row>
    <row r="2" spans="1:21" ht="21.75" customHeight="1" thickBot="1" x14ac:dyDescent="0.3">
      <c r="N2" s="123"/>
    </row>
    <row r="3" spans="1:21" ht="21.75" thickBot="1" x14ac:dyDescent="0.4">
      <c r="A3" s="4" t="s">
        <v>52</v>
      </c>
      <c r="B3" s="1"/>
      <c r="D3" s="71"/>
      <c r="E3" s="138" t="s">
        <v>11</v>
      </c>
      <c r="F3" s="139"/>
      <c r="G3" s="140"/>
      <c r="L3" s="1"/>
      <c r="M3" s="29"/>
      <c r="N3" s="123"/>
      <c r="O3" s="4" t="s">
        <v>14</v>
      </c>
    </row>
    <row r="4" spans="1:21" ht="21" x14ac:dyDescent="0.35">
      <c r="A4" s="2"/>
      <c r="B4" s="1"/>
      <c r="D4" s="73"/>
      <c r="E4" s="63" t="s">
        <v>8</v>
      </c>
      <c r="F4" s="64"/>
      <c r="G4" s="60"/>
      <c r="I4" s="1" t="s">
        <v>56</v>
      </c>
      <c r="L4" s="1"/>
      <c r="M4" s="29"/>
      <c r="N4" s="123"/>
    </row>
    <row r="5" spans="1:21" ht="24.75" thickBot="1" x14ac:dyDescent="0.5">
      <c r="A5" s="2"/>
      <c r="B5" s="1"/>
      <c r="D5" s="73"/>
      <c r="E5" s="65" t="s">
        <v>9</v>
      </c>
      <c r="F5" s="66"/>
      <c r="G5" s="61"/>
      <c r="I5" s="1" t="s">
        <v>57</v>
      </c>
      <c r="L5" s="1"/>
      <c r="M5" s="29"/>
      <c r="N5" s="123"/>
      <c r="O5" s="19"/>
      <c r="P5" s="19"/>
    </row>
    <row r="6" spans="1:21" ht="24.75" thickBot="1" x14ac:dyDescent="0.5">
      <c r="B6" s="1"/>
      <c r="D6" s="73"/>
      <c r="E6" s="67" t="s">
        <v>10</v>
      </c>
      <c r="F6" s="68"/>
      <c r="G6" s="62"/>
      <c r="I6" s="1" t="s">
        <v>58</v>
      </c>
      <c r="L6" s="1"/>
      <c r="M6" s="29"/>
      <c r="N6" s="123"/>
      <c r="O6" s="146" t="s">
        <v>51</v>
      </c>
      <c r="P6" s="147"/>
      <c r="R6" s="103" t="s">
        <v>50</v>
      </c>
    </row>
    <row r="7" spans="1:21" ht="21.75" thickBot="1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9"/>
      <c r="N7" s="123"/>
      <c r="O7" s="5" t="s">
        <v>15</v>
      </c>
      <c r="P7" s="6" t="s">
        <v>7</v>
      </c>
      <c r="R7" s="155" t="s">
        <v>49</v>
      </c>
    </row>
    <row r="8" spans="1:21" ht="22.5" thickBot="1" x14ac:dyDescent="0.4">
      <c r="A8" s="27"/>
      <c r="B8" s="144" t="s">
        <v>34</v>
      </c>
      <c r="C8" s="145"/>
      <c r="D8" s="26"/>
      <c r="E8" s="82" t="s">
        <v>31</v>
      </c>
      <c r="F8" s="26"/>
      <c r="G8" s="141" t="s">
        <v>30</v>
      </c>
      <c r="H8" s="142"/>
      <c r="I8" s="143"/>
      <c r="J8" s="83" t="s">
        <v>12</v>
      </c>
      <c r="K8" s="26"/>
      <c r="L8" s="69" t="s">
        <v>44</v>
      </c>
      <c r="M8" s="29"/>
      <c r="N8" s="123"/>
      <c r="O8" s="154">
        <v>5</v>
      </c>
      <c r="P8" s="152">
        <v>0</v>
      </c>
      <c r="R8" s="156"/>
    </row>
    <row r="9" spans="1:21" ht="24.75" thickBot="1" x14ac:dyDescent="0.4">
      <c r="A9" s="27"/>
      <c r="B9" s="84" t="s">
        <v>27</v>
      </c>
      <c r="C9" s="98" t="s">
        <v>0</v>
      </c>
      <c r="D9" s="74"/>
      <c r="E9" s="94" t="s">
        <v>33</v>
      </c>
      <c r="F9" s="74"/>
      <c r="G9" s="99" t="s">
        <v>36</v>
      </c>
      <c r="H9" s="100" t="s">
        <v>38</v>
      </c>
      <c r="I9" s="92" t="s">
        <v>55</v>
      </c>
      <c r="J9" s="101" t="s">
        <v>41</v>
      </c>
      <c r="K9" s="96"/>
      <c r="L9" s="95" t="s">
        <v>45</v>
      </c>
      <c r="M9" s="29"/>
      <c r="N9" s="123"/>
      <c r="O9" s="150"/>
      <c r="P9" s="153"/>
      <c r="R9" s="135" t="e">
        <f>((O10-O8)/100)/(P10-P8)</f>
        <v>#DIV/0!</v>
      </c>
      <c r="S9" s="34"/>
    </row>
    <row r="10" spans="1:21" ht="24" thickBot="1" x14ac:dyDescent="0.4">
      <c r="A10" s="28"/>
      <c r="B10" s="86" t="s">
        <v>28</v>
      </c>
      <c r="C10" s="87" t="s">
        <v>29</v>
      </c>
      <c r="D10" s="75"/>
      <c r="E10" s="89" t="s">
        <v>1</v>
      </c>
      <c r="F10" s="75"/>
      <c r="G10" s="125" t="s">
        <v>37</v>
      </c>
      <c r="H10" s="126" t="s">
        <v>37</v>
      </c>
      <c r="I10" s="127" t="s">
        <v>42</v>
      </c>
      <c r="J10" s="128" t="s">
        <v>43</v>
      </c>
      <c r="K10" s="97"/>
      <c r="L10" s="102" t="s">
        <v>47</v>
      </c>
      <c r="M10" s="29"/>
      <c r="N10" s="123"/>
      <c r="O10" s="150">
        <v>10</v>
      </c>
      <c r="P10" s="148"/>
      <c r="R10" s="133"/>
      <c r="S10" s="34"/>
      <c r="T10" s="104" t="s">
        <v>54</v>
      </c>
      <c r="U10" s="122"/>
    </row>
    <row r="11" spans="1:21" ht="21.75" thickBot="1" x14ac:dyDescent="0.4">
      <c r="A11" s="29"/>
      <c r="B11" s="80">
        <v>0</v>
      </c>
      <c r="C11" s="81">
        <v>0</v>
      </c>
      <c r="D11" s="36"/>
      <c r="E11" s="78">
        <v>0</v>
      </c>
      <c r="F11" s="37"/>
      <c r="G11" s="129">
        <v>0</v>
      </c>
      <c r="H11" s="130">
        <v>0</v>
      </c>
      <c r="I11" s="131">
        <f>(H11-G11)/100</f>
        <v>0</v>
      </c>
      <c r="J11" s="132" t="e">
        <f t="shared" ref="J11:J15" si="0">I11/$G$6</f>
        <v>#DIV/0!</v>
      </c>
      <c r="K11" s="30"/>
      <c r="L11" s="79"/>
      <c r="M11" s="29"/>
      <c r="N11" s="123"/>
      <c r="O11" s="150"/>
      <c r="P11" s="148"/>
      <c r="R11" s="133" t="e">
        <f>((O12-O10)/100)/(P12-P10)</f>
        <v>#DIV/0!</v>
      </c>
      <c r="S11" s="34"/>
      <c r="T11" s="34"/>
      <c r="U11" s="34"/>
    </row>
    <row r="12" spans="1:21" ht="24" thickBot="1" x14ac:dyDescent="0.4">
      <c r="A12" s="29"/>
      <c r="B12" s="110"/>
      <c r="C12" s="52">
        <f t="shared" ref="C12:C15" si="1">(B12/1000000)/60</f>
        <v>0</v>
      </c>
      <c r="D12" s="38"/>
      <c r="E12" s="46" t="e">
        <f>C12/$G$5</f>
        <v>#DIV/0!</v>
      </c>
      <c r="F12" s="39"/>
      <c r="G12" s="118"/>
      <c r="H12" s="119"/>
      <c r="I12" s="48">
        <f>(H12-G12)/100</f>
        <v>0</v>
      </c>
      <c r="J12" s="49" t="e">
        <f t="shared" si="0"/>
        <v>#DIV/0!</v>
      </c>
      <c r="K12" s="31"/>
      <c r="L12" s="44" t="e">
        <f>-E12/J12</f>
        <v>#DIV/0!</v>
      </c>
      <c r="M12" s="29"/>
      <c r="N12" s="123"/>
      <c r="O12" s="150">
        <v>15</v>
      </c>
      <c r="P12" s="148"/>
      <c r="R12" s="133"/>
      <c r="S12" s="34"/>
      <c r="T12" s="104" t="s">
        <v>13</v>
      </c>
      <c r="U12" s="105">
        <f>(U10/1000000)/60</f>
        <v>0</v>
      </c>
    </row>
    <row r="13" spans="1:21" ht="21.75" thickBot="1" x14ac:dyDescent="0.4">
      <c r="A13" s="29"/>
      <c r="B13" s="110"/>
      <c r="C13" s="52">
        <f t="shared" si="1"/>
        <v>0</v>
      </c>
      <c r="D13" s="38"/>
      <c r="E13" s="46" t="e">
        <f>C13/$G$5</f>
        <v>#DIV/0!</v>
      </c>
      <c r="F13" s="39"/>
      <c r="G13" s="118"/>
      <c r="H13" s="119"/>
      <c r="I13" s="48">
        <f>(H13-G13)/100</f>
        <v>0</v>
      </c>
      <c r="J13" s="49" t="e">
        <f t="shared" si="0"/>
        <v>#DIV/0!</v>
      </c>
      <c r="K13" s="31"/>
      <c r="L13" s="44" t="e">
        <f t="shared" ref="L13:L15" si="2">-E13/J13</f>
        <v>#DIV/0!</v>
      </c>
      <c r="M13" s="29"/>
      <c r="N13" s="123"/>
      <c r="O13" s="150"/>
      <c r="P13" s="148"/>
      <c r="R13" s="133" t="e">
        <f>((O14-O12)/100)/(P14-P12)</f>
        <v>#DIV/0!</v>
      </c>
      <c r="S13" s="34"/>
      <c r="T13" s="33"/>
      <c r="U13" s="33"/>
    </row>
    <row r="14" spans="1:21" ht="21.75" thickBot="1" x14ac:dyDescent="0.4">
      <c r="A14" s="29"/>
      <c r="B14" s="113"/>
      <c r="C14" s="52">
        <f t="shared" si="1"/>
        <v>0</v>
      </c>
      <c r="D14" s="40"/>
      <c r="E14" s="46" t="e">
        <f>C14/$G$5</f>
        <v>#DIV/0!</v>
      </c>
      <c r="F14" s="41"/>
      <c r="G14" s="118"/>
      <c r="H14" s="119"/>
      <c r="I14" s="48">
        <f>(H14-G14)/100</f>
        <v>0</v>
      </c>
      <c r="J14" s="49" t="e">
        <f t="shared" ref="J14" si="3">I14/$G$6</f>
        <v>#DIV/0!</v>
      </c>
      <c r="K14" s="35"/>
      <c r="L14" s="44" t="e">
        <f t="shared" si="2"/>
        <v>#DIV/0!</v>
      </c>
      <c r="M14" s="29"/>
      <c r="N14" s="123"/>
      <c r="O14" s="150">
        <v>20</v>
      </c>
      <c r="P14" s="148"/>
      <c r="Q14" s="7"/>
      <c r="R14" s="133"/>
      <c r="S14" s="34"/>
      <c r="T14" s="8" t="s">
        <v>1</v>
      </c>
      <c r="U14" s="105" t="e">
        <f>U12/G5</f>
        <v>#DIV/0!</v>
      </c>
    </row>
    <row r="15" spans="1:21" ht="21.75" thickBot="1" x14ac:dyDescent="0.4">
      <c r="A15" s="29"/>
      <c r="B15" s="111"/>
      <c r="C15" s="53">
        <f t="shared" si="1"/>
        <v>0</v>
      </c>
      <c r="D15" s="42"/>
      <c r="E15" s="47" t="e">
        <f>C15/$G$5</f>
        <v>#DIV/0!</v>
      </c>
      <c r="F15" s="43"/>
      <c r="G15" s="120"/>
      <c r="H15" s="121"/>
      <c r="I15" s="50">
        <f>(H15-G15)/100</f>
        <v>0</v>
      </c>
      <c r="J15" s="51" t="e">
        <f t="shared" si="0"/>
        <v>#DIV/0!</v>
      </c>
      <c r="K15" s="32"/>
      <c r="L15" s="44" t="e">
        <f t="shared" si="2"/>
        <v>#DIV/0!</v>
      </c>
      <c r="M15" s="29"/>
      <c r="N15" s="123"/>
      <c r="O15" s="150"/>
      <c r="P15" s="148"/>
      <c r="R15" s="133" t="e">
        <f>((O16-O14)/100)/(P16-P14)</f>
        <v>#DIV/0!</v>
      </c>
      <c r="S15" s="34"/>
      <c r="T15" s="34"/>
      <c r="U15" s="34"/>
    </row>
    <row r="16" spans="1:21" ht="21.7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7" t="s">
        <v>18</v>
      </c>
      <c r="K16" s="7"/>
      <c r="L16" s="45" t="e">
        <f>AVERAGE(L11:L15)</f>
        <v>#DIV/0!</v>
      </c>
      <c r="M16" s="29"/>
      <c r="N16" s="123"/>
      <c r="O16" s="150">
        <v>25</v>
      </c>
      <c r="P16" s="148"/>
      <c r="R16" s="134"/>
      <c r="S16" s="34"/>
      <c r="T16" s="34"/>
      <c r="U16" s="34"/>
    </row>
    <row r="17" spans="1:21" ht="21.75" thickBot="1" x14ac:dyDescent="0.4">
      <c r="M17" s="29"/>
      <c r="N17" s="124"/>
      <c r="O17" s="151"/>
      <c r="P17" s="149"/>
      <c r="R17" s="34"/>
      <c r="S17" s="34"/>
      <c r="T17" s="34"/>
      <c r="U17" s="34"/>
    </row>
    <row r="18" spans="1:21" ht="21.75" thickBot="1" x14ac:dyDescent="0.4">
      <c r="A18" s="54"/>
      <c r="B18" s="14" t="s">
        <v>16</v>
      </c>
      <c r="C18" s="17"/>
      <c r="D18" s="17"/>
      <c r="E18" s="17"/>
      <c r="F18" s="17"/>
      <c r="G18" s="17"/>
      <c r="H18" s="18"/>
      <c r="I18" s="18"/>
      <c r="J18" s="54"/>
      <c r="K18" s="54"/>
      <c r="L18" s="54"/>
      <c r="N18" s="123"/>
      <c r="R18" s="34"/>
      <c r="S18" s="34"/>
      <c r="T18" s="34"/>
      <c r="U18" s="34"/>
    </row>
    <row r="19" spans="1:21" ht="16.5" customHeight="1" thickBo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123"/>
      <c r="P19" s="7" t="s">
        <v>18</v>
      </c>
      <c r="R19" s="70" t="e">
        <f>AVERAGE(R9:R15)</f>
        <v>#DIV/0!</v>
      </c>
      <c r="S19" s="34"/>
      <c r="T19" s="109" t="s">
        <v>19</v>
      </c>
      <c r="U19" s="107" t="e">
        <f>U14/R19</f>
        <v>#DIV/0!</v>
      </c>
    </row>
    <row r="20" spans="1:21" x14ac:dyDescent="0.25">
      <c r="N20" s="123"/>
    </row>
    <row r="21" spans="1:21" ht="16.5" customHeight="1" x14ac:dyDescent="0.25"/>
    <row r="23" spans="1:21" ht="10.5" customHeight="1" x14ac:dyDescent="0.25"/>
    <row r="31" spans="1:21" ht="21.75" customHeight="1" x14ac:dyDescent="0.25"/>
  </sheetData>
  <mergeCells count="19">
    <mergeCell ref="E3:G3"/>
    <mergeCell ref="G8:I8"/>
    <mergeCell ref="B8:C8"/>
    <mergeCell ref="O6:P6"/>
    <mergeCell ref="P16:P17"/>
    <mergeCell ref="O16:O17"/>
    <mergeCell ref="P14:P15"/>
    <mergeCell ref="O14:O15"/>
    <mergeCell ref="P12:P13"/>
    <mergeCell ref="O12:O13"/>
    <mergeCell ref="P10:P11"/>
    <mergeCell ref="O10:O11"/>
    <mergeCell ref="P8:P9"/>
    <mergeCell ref="O8:O9"/>
    <mergeCell ref="R15:R16"/>
    <mergeCell ref="R13:R14"/>
    <mergeCell ref="R11:R12"/>
    <mergeCell ref="R9:R10"/>
    <mergeCell ref="R7:R8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activeCell="G11" sqref="G11:H11"/>
    </sheetView>
  </sheetViews>
  <sheetFormatPr defaultRowHeight="15" x14ac:dyDescent="0.25"/>
  <cols>
    <col min="1" max="1" width="4" customWidth="1"/>
    <col min="2" max="2" width="17" customWidth="1"/>
    <col min="3" max="3" width="15.5703125" customWidth="1"/>
    <col min="4" max="4" width="1.7109375" customWidth="1"/>
    <col min="5" max="5" width="28" customWidth="1"/>
    <col min="6" max="6" width="1.7109375" customWidth="1"/>
    <col min="7" max="8" width="11.42578125" customWidth="1"/>
    <col min="9" max="9" width="17.85546875" customWidth="1"/>
    <col min="10" max="10" width="13.140625" customWidth="1"/>
    <col min="11" max="11" width="1.7109375" customWidth="1"/>
    <col min="12" max="12" width="37.42578125" customWidth="1"/>
    <col min="13" max="13" width="4.28515625" style="54" customWidth="1"/>
    <col min="14" max="14" width="4.5703125" style="54" customWidth="1"/>
    <col min="15" max="16" width="14.140625" customWidth="1"/>
    <col min="17" max="17" width="1.7109375" customWidth="1"/>
    <col min="18" max="18" width="26.7109375" bestFit="1" customWidth="1"/>
    <col min="19" max="19" width="6.140625" customWidth="1"/>
    <col min="20" max="20" width="15.28515625" customWidth="1"/>
    <col min="21" max="21" width="11.42578125" customWidth="1"/>
  </cols>
  <sheetData>
    <row r="1" spans="1:21" ht="21" x14ac:dyDescent="0.35">
      <c r="A1" s="2" t="s">
        <v>5</v>
      </c>
    </row>
    <row r="2" spans="1:21" ht="21.75" customHeight="1" thickBot="1" x14ac:dyDescent="0.3">
      <c r="N2" s="123"/>
    </row>
    <row r="3" spans="1:21" ht="21.75" thickBot="1" x14ac:dyDescent="0.4">
      <c r="A3" s="4" t="s">
        <v>52</v>
      </c>
      <c r="B3" s="1"/>
      <c r="D3" s="71"/>
      <c r="E3" s="138" t="s">
        <v>11</v>
      </c>
      <c r="F3" s="139"/>
      <c r="G3" s="140"/>
      <c r="L3" s="1"/>
      <c r="M3" s="29"/>
      <c r="N3" s="123"/>
      <c r="O3" s="4" t="s">
        <v>14</v>
      </c>
    </row>
    <row r="4" spans="1:21" ht="21" x14ac:dyDescent="0.35">
      <c r="A4" s="2"/>
      <c r="B4" s="1"/>
      <c r="D4" s="73"/>
      <c r="E4" s="63" t="s">
        <v>8</v>
      </c>
      <c r="F4" s="64"/>
      <c r="G4" s="60"/>
      <c r="I4" s="1" t="s">
        <v>56</v>
      </c>
      <c r="L4" s="1"/>
      <c r="M4" s="29"/>
      <c r="N4" s="123"/>
    </row>
    <row r="5" spans="1:21" ht="24.75" thickBot="1" x14ac:dyDescent="0.5">
      <c r="A5" s="2"/>
      <c r="B5" s="1"/>
      <c r="D5" s="73"/>
      <c r="E5" s="65" t="s">
        <v>9</v>
      </c>
      <c r="F5" s="66"/>
      <c r="G5" s="61"/>
      <c r="I5" s="1" t="s">
        <v>57</v>
      </c>
      <c r="L5" s="1"/>
      <c r="M5" s="29"/>
      <c r="N5" s="123"/>
      <c r="O5" s="19"/>
      <c r="P5" s="19"/>
    </row>
    <row r="6" spans="1:21" ht="24.75" thickBot="1" x14ac:dyDescent="0.5">
      <c r="B6" s="1"/>
      <c r="D6" s="73"/>
      <c r="E6" s="67" t="s">
        <v>10</v>
      </c>
      <c r="F6" s="68"/>
      <c r="G6" s="62"/>
      <c r="I6" s="1" t="s">
        <v>58</v>
      </c>
      <c r="L6" s="1"/>
      <c r="M6" s="29"/>
      <c r="N6" s="123"/>
      <c r="O6" s="146" t="s">
        <v>51</v>
      </c>
      <c r="P6" s="147"/>
      <c r="R6" s="103" t="s">
        <v>50</v>
      </c>
    </row>
    <row r="7" spans="1:21" ht="21.75" thickBot="1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9"/>
      <c r="N7" s="123"/>
      <c r="O7" s="5" t="s">
        <v>15</v>
      </c>
      <c r="P7" s="6" t="s">
        <v>7</v>
      </c>
      <c r="R7" s="155" t="s">
        <v>49</v>
      </c>
    </row>
    <row r="8" spans="1:21" ht="22.5" thickBot="1" x14ac:dyDescent="0.4">
      <c r="A8" s="27"/>
      <c r="B8" s="144" t="s">
        <v>34</v>
      </c>
      <c r="C8" s="145"/>
      <c r="D8" s="26"/>
      <c r="E8" s="82" t="s">
        <v>31</v>
      </c>
      <c r="F8" s="26"/>
      <c r="G8" s="141" t="s">
        <v>30</v>
      </c>
      <c r="H8" s="142"/>
      <c r="I8" s="143"/>
      <c r="J8" s="83" t="s">
        <v>12</v>
      </c>
      <c r="K8" s="26"/>
      <c r="L8" s="69" t="s">
        <v>44</v>
      </c>
      <c r="M8" s="29"/>
      <c r="N8" s="123"/>
      <c r="O8" s="154">
        <v>5</v>
      </c>
      <c r="P8" s="152">
        <v>0</v>
      </c>
      <c r="R8" s="156"/>
    </row>
    <row r="9" spans="1:21" ht="24.75" thickBot="1" x14ac:dyDescent="0.4">
      <c r="A9" s="27"/>
      <c r="B9" s="84" t="s">
        <v>27</v>
      </c>
      <c r="C9" s="98" t="s">
        <v>0</v>
      </c>
      <c r="D9" s="74"/>
      <c r="E9" s="94" t="s">
        <v>33</v>
      </c>
      <c r="F9" s="74"/>
      <c r="G9" s="99" t="s">
        <v>36</v>
      </c>
      <c r="H9" s="100" t="s">
        <v>38</v>
      </c>
      <c r="I9" s="92" t="s">
        <v>55</v>
      </c>
      <c r="J9" s="101" t="s">
        <v>41</v>
      </c>
      <c r="K9" s="96"/>
      <c r="L9" s="95" t="s">
        <v>45</v>
      </c>
      <c r="M9" s="29"/>
      <c r="N9" s="123"/>
      <c r="O9" s="150"/>
      <c r="P9" s="153"/>
      <c r="R9" s="135" t="e">
        <f>((O10-O8)/100)/(P10-P8)</f>
        <v>#DIV/0!</v>
      </c>
      <c r="S9" s="34"/>
    </row>
    <row r="10" spans="1:21" ht="24" thickBot="1" x14ac:dyDescent="0.4">
      <c r="A10" s="28"/>
      <c r="B10" s="86" t="s">
        <v>28</v>
      </c>
      <c r="C10" s="87" t="s">
        <v>29</v>
      </c>
      <c r="D10" s="75"/>
      <c r="E10" s="89" t="s">
        <v>1</v>
      </c>
      <c r="F10" s="75"/>
      <c r="G10" s="125" t="s">
        <v>37</v>
      </c>
      <c r="H10" s="126" t="s">
        <v>37</v>
      </c>
      <c r="I10" s="127" t="s">
        <v>42</v>
      </c>
      <c r="J10" s="128" t="s">
        <v>43</v>
      </c>
      <c r="K10" s="97"/>
      <c r="L10" s="102" t="s">
        <v>47</v>
      </c>
      <c r="M10" s="29"/>
      <c r="N10" s="123"/>
      <c r="O10" s="150">
        <v>10</v>
      </c>
      <c r="P10" s="148"/>
      <c r="R10" s="133"/>
      <c r="S10" s="34"/>
      <c r="T10" s="104" t="s">
        <v>54</v>
      </c>
      <c r="U10" s="122"/>
    </row>
    <row r="11" spans="1:21" ht="21.75" thickBot="1" x14ac:dyDescent="0.4">
      <c r="A11" s="29"/>
      <c r="B11" s="80">
        <v>0</v>
      </c>
      <c r="C11" s="81">
        <v>0</v>
      </c>
      <c r="D11" s="36"/>
      <c r="E11" s="78">
        <v>0</v>
      </c>
      <c r="F11" s="37"/>
      <c r="G11" s="157">
        <v>0</v>
      </c>
      <c r="H11" s="158">
        <v>0</v>
      </c>
      <c r="I11" s="131">
        <f>(H11-G11)/100</f>
        <v>0</v>
      </c>
      <c r="J11" s="132" t="e">
        <f t="shared" ref="J11:J15" si="0">I11/$G$6</f>
        <v>#DIV/0!</v>
      </c>
      <c r="K11" s="30"/>
      <c r="L11" s="79"/>
      <c r="M11" s="29"/>
      <c r="N11" s="123"/>
      <c r="O11" s="150"/>
      <c r="P11" s="148"/>
      <c r="R11" s="133" t="e">
        <f>((O12-O10)/100)/(P12-P10)</f>
        <v>#DIV/0!</v>
      </c>
      <c r="S11" s="34"/>
      <c r="T11" s="34"/>
      <c r="U11" s="34"/>
    </row>
    <row r="12" spans="1:21" ht="24" thickBot="1" x14ac:dyDescent="0.4">
      <c r="A12" s="29"/>
      <c r="B12" s="110"/>
      <c r="C12" s="52">
        <f t="shared" ref="C12:C15" si="1">(B12/1000000)/60</f>
        <v>0</v>
      </c>
      <c r="D12" s="38"/>
      <c r="E12" s="46" t="e">
        <f>C12/$G$5</f>
        <v>#DIV/0!</v>
      </c>
      <c r="F12" s="39"/>
      <c r="G12" s="118"/>
      <c r="H12" s="119"/>
      <c r="I12" s="48">
        <f>(H12-G12)/100</f>
        <v>0</v>
      </c>
      <c r="J12" s="49" t="e">
        <f t="shared" si="0"/>
        <v>#DIV/0!</v>
      </c>
      <c r="K12" s="31"/>
      <c r="L12" s="44" t="e">
        <f>-E12/J12</f>
        <v>#DIV/0!</v>
      </c>
      <c r="M12" s="29"/>
      <c r="N12" s="123"/>
      <c r="O12" s="150">
        <v>15</v>
      </c>
      <c r="P12" s="148"/>
      <c r="R12" s="133"/>
      <c r="S12" s="34"/>
      <c r="T12" s="104" t="s">
        <v>13</v>
      </c>
      <c r="U12" s="105">
        <f>(U10/1000000)/60</f>
        <v>0</v>
      </c>
    </row>
    <row r="13" spans="1:21" ht="21.75" thickBot="1" x14ac:dyDescent="0.4">
      <c r="A13" s="29"/>
      <c r="B13" s="110"/>
      <c r="C13" s="52">
        <f t="shared" si="1"/>
        <v>0</v>
      </c>
      <c r="D13" s="38"/>
      <c r="E13" s="46" t="e">
        <f>C13/$G$5</f>
        <v>#DIV/0!</v>
      </c>
      <c r="F13" s="39"/>
      <c r="G13" s="118"/>
      <c r="H13" s="119"/>
      <c r="I13" s="48">
        <f>(H13-G13)/100</f>
        <v>0</v>
      </c>
      <c r="J13" s="49" t="e">
        <f t="shared" si="0"/>
        <v>#DIV/0!</v>
      </c>
      <c r="K13" s="31"/>
      <c r="L13" s="44" t="e">
        <f t="shared" ref="L13:L15" si="2">-E13/J13</f>
        <v>#DIV/0!</v>
      </c>
      <c r="M13" s="29"/>
      <c r="N13" s="123"/>
      <c r="O13" s="150"/>
      <c r="P13" s="148"/>
      <c r="R13" s="133" t="e">
        <f>((O14-O12)/100)/(P14-P12)</f>
        <v>#DIV/0!</v>
      </c>
      <c r="S13" s="34"/>
      <c r="T13" s="33"/>
      <c r="U13" s="33"/>
    </row>
    <row r="14" spans="1:21" ht="21.75" thickBot="1" x14ac:dyDescent="0.4">
      <c r="A14" s="29"/>
      <c r="B14" s="113"/>
      <c r="C14" s="52">
        <f t="shared" si="1"/>
        <v>0</v>
      </c>
      <c r="D14" s="40"/>
      <c r="E14" s="46" t="e">
        <f>C14/$G$5</f>
        <v>#DIV/0!</v>
      </c>
      <c r="F14" s="41"/>
      <c r="G14" s="118"/>
      <c r="H14" s="119"/>
      <c r="I14" s="48">
        <f>(H14-G14)/100</f>
        <v>0</v>
      </c>
      <c r="J14" s="49" t="e">
        <f t="shared" ref="J14" si="3">I14/$G$6</f>
        <v>#DIV/0!</v>
      </c>
      <c r="K14" s="35"/>
      <c r="L14" s="44" t="e">
        <f t="shared" si="2"/>
        <v>#DIV/0!</v>
      </c>
      <c r="M14" s="29"/>
      <c r="N14" s="123"/>
      <c r="O14" s="150">
        <v>20</v>
      </c>
      <c r="P14" s="148"/>
      <c r="Q14" s="7"/>
      <c r="R14" s="133"/>
      <c r="S14" s="34"/>
      <c r="T14" s="8" t="s">
        <v>1</v>
      </c>
      <c r="U14" s="105" t="e">
        <f>U12/G5</f>
        <v>#DIV/0!</v>
      </c>
    </row>
    <row r="15" spans="1:21" ht="21.75" thickBot="1" x14ac:dyDescent="0.4">
      <c r="A15" s="29"/>
      <c r="B15" s="111"/>
      <c r="C15" s="53">
        <f t="shared" si="1"/>
        <v>0</v>
      </c>
      <c r="D15" s="42"/>
      <c r="E15" s="47" t="e">
        <f>C15/$G$5</f>
        <v>#DIV/0!</v>
      </c>
      <c r="F15" s="43"/>
      <c r="G15" s="120"/>
      <c r="H15" s="121"/>
      <c r="I15" s="50">
        <f>(H15-G15)/100</f>
        <v>0</v>
      </c>
      <c r="J15" s="51" t="e">
        <f t="shared" si="0"/>
        <v>#DIV/0!</v>
      </c>
      <c r="K15" s="32"/>
      <c r="L15" s="44" t="e">
        <f t="shared" si="2"/>
        <v>#DIV/0!</v>
      </c>
      <c r="M15" s="29"/>
      <c r="N15" s="123"/>
      <c r="O15" s="150"/>
      <c r="P15" s="148"/>
      <c r="R15" s="133" t="e">
        <f>((O16-O14)/100)/(P16-P14)</f>
        <v>#DIV/0!</v>
      </c>
      <c r="S15" s="34"/>
      <c r="T15" s="34"/>
      <c r="U15" s="34"/>
    </row>
    <row r="16" spans="1:21" ht="21.7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7" t="s">
        <v>18</v>
      </c>
      <c r="K16" s="7"/>
      <c r="L16" s="45" t="e">
        <f>AVERAGE(L11:L15)</f>
        <v>#DIV/0!</v>
      </c>
      <c r="M16" s="29"/>
      <c r="N16" s="123"/>
      <c r="O16" s="150">
        <v>25</v>
      </c>
      <c r="P16" s="148"/>
      <c r="R16" s="134"/>
      <c r="S16" s="34"/>
      <c r="T16" s="34"/>
      <c r="U16" s="34"/>
    </row>
    <row r="17" spans="1:21" ht="21.75" thickBot="1" x14ac:dyDescent="0.4">
      <c r="M17" s="29"/>
      <c r="N17" s="124"/>
      <c r="O17" s="151"/>
      <c r="P17" s="149"/>
      <c r="R17" s="34"/>
      <c r="S17" s="34"/>
      <c r="T17" s="34"/>
      <c r="U17" s="34"/>
    </row>
    <row r="18" spans="1:21" ht="21.75" thickBot="1" x14ac:dyDescent="0.4">
      <c r="A18" s="54"/>
      <c r="B18" s="14" t="s">
        <v>16</v>
      </c>
      <c r="C18" s="17"/>
      <c r="D18" s="17"/>
      <c r="E18" s="17"/>
      <c r="F18" s="17"/>
      <c r="G18" s="17"/>
      <c r="H18" s="18"/>
      <c r="I18" s="18"/>
      <c r="J18" s="54"/>
      <c r="K18" s="54"/>
      <c r="L18" s="54"/>
      <c r="N18" s="123"/>
      <c r="R18" s="34"/>
      <c r="S18" s="34"/>
      <c r="T18" s="34"/>
      <c r="U18" s="34"/>
    </row>
    <row r="19" spans="1:21" ht="16.5" customHeight="1" thickBo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123"/>
      <c r="P19" s="7" t="s">
        <v>18</v>
      </c>
      <c r="R19" s="70" t="e">
        <f>AVERAGE(R9:R15)</f>
        <v>#DIV/0!</v>
      </c>
      <c r="S19" s="34"/>
      <c r="T19" s="109" t="s">
        <v>19</v>
      </c>
      <c r="U19" s="107" t="e">
        <f>U14/R19</f>
        <v>#DIV/0!</v>
      </c>
    </row>
    <row r="20" spans="1:21" x14ac:dyDescent="0.25">
      <c r="N20" s="123"/>
    </row>
    <row r="21" spans="1:21" ht="16.5" customHeight="1" x14ac:dyDescent="0.25"/>
    <row r="23" spans="1:21" ht="10.5" customHeight="1" x14ac:dyDescent="0.25"/>
    <row r="31" spans="1:21" ht="21.75" customHeight="1" x14ac:dyDescent="0.25"/>
  </sheetData>
  <mergeCells count="19">
    <mergeCell ref="E3:G3"/>
    <mergeCell ref="G8:I8"/>
    <mergeCell ref="B8:C8"/>
    <mergeCell ref="O6:P6"/>
    <mergeCell ref="P16:P17"/>
    <mergeCell ref="O16:O17"/>
    <mergeCell ref="P14:P15"/>
    <mergeCell ref="O14:O15"/>
    <mergeCell ref="P12:P13"/>
    <mergeCell ref="O12:O13"/>
    <mergeCell ref="P10:P11"/>
    <mergeCell ref="O10:O11"/>
    <mergeCell ref="P8:P9"/>
    <mergeCell ref="O8:O9"/>
    <mergeCell ref="R15:R16"/>
    <mergeCell ref="R13:R14"/>
    <mergeCell ref="R11:R12"/>
    <mergeCell ref="R9:R10"/>
    <mergeCell ref="R7:R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activeCell="G11" sqref="G11:H11"/>
    </sheetView>
  </sheetViews>
  <sheetFormatPr defaultRowHeight="15" x14ac:dyDescent="0.25"/>
  <cols>
    <col min="1" max="1" width="4" customWidth="1"/>
    <col min="2" max="2" width="17" customWidth="1"/>
    <col min="3" max="3" width="15.5703125" customWidth="1"/>
    <col min="4" max="4" width="1.7109375" customWidth="1"/>
    <col min="5" max="5" width="28" customWidth="1"/>
    <col min="6" max="6" width="1.7109375" customWidth="1"/>
    <col min="7" max="8" width="11.42578125" customWidth="1"/>
    <col min="9" max="9" width="17.85546875" customWidth="1"/>
    <col min="10" max="10" width="13.140625" customWidth="1"/>
    <col min="11" max="11" width="1.7109375" customWidth="1"/>
    <col min="12" max="12" width="37.42578125" customWidth="1"/>
    <col min="13" max="13" width="4.28515625" style="54" customWidth="1"/>
    <col min="14" max="14" width="4.5703125" style="54" customWidth="1"/>
    <col min="15" max="16" width="14.140625" customWidth="1"/>
    <col min="17" max="17" width="1.7109375" customWidth="1"/>
    <col min="18" max="18" width="26.7109375" bestFit="1" customWidth="1"/>
    <col min="19" max="19" width="6.140625" customWidth="1"/>
    <col min="20" max="20" width="15.28515625" customWidth="1"/>
    <col min="21" max="21" width="11.42578125" customWidth="1"/>
  </cols>
  <sheetData>
    <row r="1" spans="1:21" ht="21" x14ac:dyDescent="0.35">
      <c r="A1" s="2" t="s">
        <v>6</v>
      </c>
    </row>
    <row r="2" spans="1:21" ht="21.75" customHeight="1" thickBot="1" x14ac:dyDescent="0.3">
      <c r="N2" s="123"/>
    </row>
    <row r="3" spans="1:21" ht="21.75" thickBot="1" x14ac:dyDescent="0.4">
      <c r="A3" s="4" t="s">
        <v>52</v>
      </c>
      <c r="B3" s="1"/>
      <c r="D3" s="71"/>
      <c r="E3" s="138" t="s">
        <v>11</v>
      </c>
      <c r="F3" s="139"/>
      <c r="G3" s="140"/>
      <c r="L3" s="1"/>
      <c r="M3" s="29"/>
      <c r="N3" s="123"/>
      <c r="O3" s="4" t="s">
        <v>14</v>
      </c>
    </row>
    <row r="4" spans="1:21" ht="21" x14ac:dyDescent="0.35">
      <c r="A4" s="2"/>
      <c r="B4" s="1"/>
      <c r="D4" s="73"/>
      <c r="E4" s="63" t="s">
        <v>8</v>
      </c>
      <c r="F4" s="64"/>
      <c r="G4" s="60"/>
      <c r="I4" s="1" t="s">
        <v>56</v>
      </c>
      <c r="L4" s="1"/>
      <c r="M4" s="29"/>
      <c r="N4" s="123"/>
    </row>
    <row r="5" spans="1:21" ht="24.75" thickBot="1" x14ac:dyDescent="0.5">
      <c r="A5" s="2"/>
      <c r="B5" s="1"/>
      <c r="D5" s="73"/>
      <c r="E5" s="65" t="s">
        <v>9</v>
      </c>
      <c r="F5" s="66"/>
      <c r="G5" s="61"/>
      <c r="I5" s="1" t="s">
        <v>57</v>
      </c>
      <c r="L5" s="1"/>
      <c r="M5" s="29"/>
      <c r="N5" s="123"/>
      <c r="O5" s="19"/>
      <c r="P5" s="19"/>
    </row>
    <row r="6" spans="1:21" ht="24.75" thickBot="1" x14ac:dyDescent="0.5">
      <c r="B6" s="1"/>
      <c r="D6" s="73"/>
      <c r="E6" s="67" t="s">
        <v>10</v>
      </c>
      <c r="F6" s="68"/>
      <c r="G6" s="62"/>
      <c r="I6" s="1" t="s">
        <v>58</v>
      </c>
      <c r="L6" s="1"/>
      <c r="M6" s="29"/>
      <c r="N6" s="123"/>
      <c r="O6" s="146" t="s">
        <v>51</v>
      </c>
      <c r="P6" s="147"/>
      <c r="R6" s="103" t="s">
        <v>50</v>
      </c>
    </row>
    <row r="7" spans="1:21" ht="21.75" thickBot="1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9"/>
      <c r="N7" s="123"/>
      <c r="O7" s="5" t="s">
        <v>15</v>
      </c>
      <c r="P7" s="6" t="s">
        <v>7</v>
      </c>
      <c r="R7" s="155" t="s">
        <v>49</v>
      </c>
    </row>
    <row r="8" spans="1:21" ht="22.5" thickBot="1" x14ac:dyDescent="0.4">
      <c r="A8" s="27"/>
      <c r="B8" s="144" t="s">
        <v>34</v>
      </c>
      <c r="C8" s="145"/>
      <c r="D8" s="26"/>
      <c r="E8" s="82" t="s">
        <v>31</v>
      </c>
      <c r="F8" s="26"/>
      <c r="G8" s="141" t="s">
        <v>30</v>
      </c>
      <c r="H8" s="142"/>
      <c r="I8" s="143"/>
      <c r="J8" s="83" t="s">
        <v>12</v>
      </c>
      <c r="K8" s="26"/>
      <c r="L8" s="69" t="s">
        <v>44</v>
      </c>
      <c r="M8" s="29"/>
      <c r="N8" s="123"/>
      <c r="O8" s="154">
        <v>5</v>
      </c>
      <c r="P8" s="152">
        <v>0</v>
      </c>
      <c r="R8" s="156"/>
    </row>
    <row r="9" spans="1:21" ht="24.75" thickBot="1" x14ac:dyDescent="0.4">
      <c r="A9" s="27"/>
      <c r="B9" s="84" t="s">
        <v>27</v>
      </c>
      <c r="C9" s="98" t="s">
        <v>0</v>
      </c>
      <c r="D9" s="74"/>
      <c r="E9" s="94" t="s">
        <v>33</v>
      </c>
      <c r="F9" s="74"/>
      <c r="G9" s="99" t="s">
        <v>36</v>
      </c>
      <c r="H9" s="100" t="s">
        <v>38</v>
      </c>
      <c r="I9" s="92" t="s">
        <v>55</v>
      </c>
      <c r="J9" s="101" t="s">
        <v>41</v>
      </c>
      <c r="K9" s="96"/>
      <c r="L9" s="95" t="s">
        <v>45</v>
      </c>
      <c r="M9" s="29"/>
      <c r="N9" s="123"/>
      <c r="O9" s="150"/>
      <c r="P9" s="153"/>
      <c r="R9" s="135" t="e">
        <f>((O10-O8)/100)/(P10-P8)</f>
        <v>#DIV/0!</v>
      </c>
      <c r="S9" s="34"/>
    </row>
    <row r="10" spans="1:21" ht="24" thickBot="1" x14ac:dyDescent="0.4">
      <c r="A10" s="28"/>
      <c r="B10" s="86" t="s">
        <v>28</v>
      </c>
      <c r="C10" s="87" t="s">
        <v>29</v>
      </c>
      <c r="D10" s="75"/>
      <c r="E10" s="89" t="s">
        <v>1</v>
      </c>
      <c r="F10" s="75"/>
      <c r="G10" s="125" t="s">
        <v>37</v>
      </c>
      <c r="H10" s="126" t="s">
        <v>37</v>
      </c>
      <c r="I10" s="127" t="s">
        <v>42</v>
      </c>
      <c r="J10" s="128" t="s">
        <v>43</v>
      </c>
      <c r="K10" s="97"/>
      <c r="L10" s="102" t="s">
        <v>47</v>
      </c>
      <c r="M10" s="29"/>
      <c r="N10" s="123"/>
      <c r="O10" s="150">
        <v>10</v>
      </c>
      <c r="P10" s="148"/>
      <c r="R10" s="133"/>
      <c r="S10" s="34"/>
      <c r="T10" s="104" t="s">
        <v>54</v>
      </c>
      <c r="U10" s="122"/>
    </row>
    <row r="11" spans="1:21" ht="21.75" thickBot="1" x14ac:dyDescent="0.4">
      <c r="A11" s="29"/>
      <c r="B11" s="80">
        <v>0</v>
      </c>
      <c r="C11" s="81">
        <v>0</v>
      </c>
      <c r="D11" s="36"/>
      <c r="E11" s="78">
        <v>0</v>
      </c>
      <c r="F11" s="37"/>
      <c r="G11" s="157">
        <v>0</v>
      </c>
      <c r="H11" s="158">
        <v>0</v>
      </c>
      <c r="I11" s="131">
        <f>(H11-G11)/100</f>
        <v>0</v>
      </c>
      <c r="J11" s="132" t="e">
        <f t="shared" ref="J11:J15" si="0">I11/$G$6</f>
        <v>#DIV/0!</v>
      </c>
      <c r="K11" s="30"/>
      <c r="L11" s="79"/>
      <c r="M11" s="29"/>
      <c r="N11" s="123"/>
      <c r="O11" s="150"/>
      <c r="P11" s="148"/>
      <c r="R11" s="133" t="e">
        <f>((O12-O10)/100)/(P12-P10)</f>
        <v>#DIV/0!</v>
      </c>
      <c r="S11" s="34"/>
      <c r="T11" s="34"/>
      <c r="U11" s="34"/>
    </row>
    <row r="12" spans="1:21" ht="24" thickBot="1" x14ac:dyDescent="0.4">
      <c r="A12" s="29"/>
      <c r="B12" s="110"/>
      <c r="C12" s="52">
        <f t="shared" ref="C12:C15" si="1">(B12/1000000)/60</f>
        <v>0</v>
      </c>
      <c r="D12" s="38"/>
      <c r="E12" s="46" t="e">
        <f>C12/$G$5</f>
        <v>#DIV/0!</v>
      </c>
      <c r="F12" s="39"/>
      <c r="G12" s="118"/>
      <c r="H12" s="119"/>
      <c r="I12" s="48">
        <f>(H12-G12)/100</f>
        <v>0</v>
      </c>
      <c r="J12" s="49" t="e">
        <f t="shared" si="0"/>
        <v>#DIV/0!</v>
      </c>
      <c r="K12" s="31"/>
      <c r="L12" s="44" t="e">
        <f>-E12/J12</f>
        <v>#DIV/0!</v>
      </c>
      <c r="M12" s="29"/>
      <c r="N12" s="123"/>
      <c r="O12" s="150">
        <v>15</v>
      </c>
      <c r="P12" s="148"/>
      <c r="R12" s="133"/>
      <c r="S12" s="34"/>
      <c r="T12" s="104" t="s">
        <v>13</v>
      </c>
      <c r="U12" s="105">
        <f>(U10/1000000)/60</f>
        <v>0</v>
      </c>
    </row>
    <row r="13" spans="1:21" ht="21.75" thickBot="1" x14ac:dyDescent="0.4">
      <c r="A13" s="29"/>
      <c r="B13" s="110"/>
      <c r="C13" s="52">
        <f t="shared" si="1"/>
        <v>0</v>
      </c>
      <c r="D13" s="38"/>
      <c r="E13" s="46" t="e">
        <f>C13/$G$5</f>
        <v>#DIV/0!</v>
      </c>
      <c r="F13" s="39"/>
      <c r="G13" s="118"/>
      <c r="H13" s="119"/>
      <c r="I13" s="48">
        <f>(H13-G13)/100</f>
        <v>0</v>
      </c>
      <c r="J13" s="49" t="e">
        <f t="shared" si="0"/>
        <v>#DIV/0!</v>
      </c>
      <c r="K13" s="31"/>
      <c r="L13" s="44" t="e">
        <f t="shared" ref="L13:L15" si="2">-E13/J13</f>
        <v>#DIV/0!</v>
      </c>
      <c r="M13" s="29"/>
      <c r="N13" s="123"/>
      <c r="O13" s="150"/>
      <c r="P13" s="148"/>
      <c r="R13" s="133" t="e">
        <f>((O14-O12)/100)/(P14-P12)</f>
        <v>#DIV/0!</v>
      </c>
      <c r="S13" s="34"/>
      <c r="T13" s="33"/>
      <c r="U13" s="33"/>
    </row>
    <row r="14" spans="1:21" ht="21.75" thickBot="1" x14ac:dyDescent="0.4">
      <c r="A14" s="29"/>
      <c r="B14" s="113"/>
      <c r="C14" s="52">
        <f t="shared" si="1"/>
        <v>0</v>
      </c>
      <c r="D14" s="40"/>
      <c r="E14" s="46" t="e">
        <f>C14/$G$5</f>
        <v>#DIV/0!</v>
      </c>
      <c r="F14" s="41"/>
      <c r="G14" s="118"/>
      <c r="H14" s="119"/>
      <c r="I14" s="48">
        <f>(H14-G14)/100</f>
        <v>0</v>
      </c>
      <c r="J14" s="49" t="e">
        <f t="shared" ref="J14" si="3">I14/$G$6</f>
        <v>#DIV/0!</v>
      </c>
      <c r="K14" s="35"/>
      <c r="L14" s="44" t="e">
        <f t="shared" si="2"/>
        <v>#DIV/0!</v>
      </c>
      <c r="M14" s="29"/>
      <c r="N14" s="123"/>
      <c r="O14" s="150">
        <v>20</v>
      </c>
      <c r="P14" s="148"/>
      <c r="Q14" s="7"/>
      <c r="R14" s="133"/>
      <c r="S14" s="34"/>
      <c r="T14" s="8" t="s">
        <v>1</v>
      </c>
      <c r="U14" s="105" t="e">
        <f>U12/G5</f>
        <v>#DIV/0!</v>
      </c>
    </row>
    <row r="15" spans="1:21" ht="21.75" thickBot="1" x14ac:dyDescent="0.4">
      <c r="A15" s="29"/>
      <c r="B15" s="111"/>
      <c r="C15" s="53">
        <f t="shared" si="1"/>
        <v>0</v>
      </c>
      <c r="D15" s="42"/>
      <c r="E15" s="47" t="e">
        <f>C15/$G$5</f>
        <v>#DIV/0!</v>
      </c>
      <c r="F15" s="43"/>
      <c r="G15" s="120"/>
      <c r="H15" s="121"/>
      <c r="I15" s="50">
        <f>(H15-G15)/100</f>
        <v>0</v>
      </c>
      <c r="J15" s="51" t="e">
        <f t="shared" si="0"/>
        <v>#DIV/0!</v>
      </c>
      <c r="K15" s="32"/>
      <c r="L15" s="44" t="e">
        <f t="shared" si="2"/>
        <v>#DIV/0!</v>
      </c>
      <c r="M15" s="29"/>
      <c r="N15" s="123"/>
      <c r="O15" s="150"/>
      <c r="P15" s="148"/>
      <c r="R15" s="133" t="e">
        <f>((O16-O14)/100)/(P16-P14)</f>
        <v>#DIV/0!</v>
      </c>
      <c r="S15" s="34"/>
      <c r="T15" s="34"/>
      <c r="U15" s="34"/>
    </row>
    <row r="16" spans="1:21" ht="21.7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7" t="s">
        <v>18</v>
      </c>
      <c r="K16" s="7"/>
      <c r="L16" s="45" t="e">
        <f>AVERAGE(L11:L15)</f>
        <v>#DIV/0!</v>
      </c>
      <c r="M16" s="29"/>
      <c r="N16" s="123"/>
      <c r="O16" s="150">
        <v>25</v>
      </c>
      <c r="P16" s="148"/>
      <c r="R16" s="134"/>
      <c r="S16" s="34"/>
      <c r="T16" s="34"/>
      <c r="U16" s="34"/>
    </row>
    <row r="17" spans="1:21" ht="21.75" thickBot="1" x14ac:dyDescent="0.4">
      <c r="M17" s="29"/>
      <c r="N17" s="123"/>
      <c r="O17" s="151"/>
      <c r="P17" s="149"/>
      <c r="R17" s="34"/>
      <c r="S17" s="34"/>
      <c r="T17" s="34"/>
      <c r="U17" s="34"/>
    </row>
    <row r="18" spans="1:21" ht="21.75" thickBot="1" x14ac:dyDescent="0.4">
      <c r="A18" s="54"/>
      <c r="B18" s="14" t="s">
        <v>16</v>
      </c>
      <c r="C18" s="17"/>
      <c r="D18" s="17"/>
      <c r="E18" s="17"/>
      <c r="F18" s="17"/>
      <c r="G18" s="17"/>
      <c r="H18" s="18"/>
      <c r="I18" s="18"/>
      <c r="J18" s="54"/>
      <c r="K18" s="54"/>
      <c r="L18" s="54"/>
      <c r="N18" s="123"/>
      <c r="R18" s="34"/>
      <c r="S18" s="34"/>
      <c r="T18" s="34"/>
      <c r="U18" s="34"/>
    </row>
    <row r="19" spans="1:21" ht="16.5" customHeight="1" thickBo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123"/>
      <c r="P19" s="7" t="s">
        <v>18</v>
      </c>
      <c r="R19" s="70" t="e">
        <f>AVERAGE(R9:R15)</f>
        <v>#DIV/0!</v>
      </c>
      <c r="S19" s="34"/>
      <c r="T19" s="109" t="s">
        <v>19</v>
      </c>
      <c r="U19" s="107" t="e">
        <f>U14/R19</f>
        <v>#DIV/0!</v>
      </c>
    </row>
    <row r="20" spans="1:21" x14ac:dyDescent="0.25">
      <c r="N20" s="123"/>
    </row>
    <row r="21" spans="1:21" ht="16.5" customHeight="1" x14ac:dyDescent="0.25"/>
    <row r="23" spans="1:21" ht="10.5" customHeight="1" x14ac:dyDescent="0.25"/>
    <row r="31" spans="1:21" ht="21.75" customHeight="1" x14ac:dyDescent="0.25"/>
  </sheetData>
  <mergeCells count="19">
    <mergeCell ref="E3:G3"/>
    <mergeCell ref="G8:I8"/>
    <mergeCell ref="B8:C8"/>
    <mergeCell ref="O6:P6"/>
    <mergeCell ref="P16:P17"/>
    <mergeCell ref="O16:O17"/>
    <mergeCell ref="P14:P15"/>
    <mergeCell ref="O14:O15"/>
    <mergeCell ref="P12:P13"/>
    <mergeCell ref="O12:O13"/>
    <mergeCell ref="P10:P11"/>
    <mergeCell ref="O10:O11"/>
    <mergeCell ref="P8:P9"/>
    <mergeCell ref="O8:O9"/>
    <mergeCell ref="R15:R16"/>
    <mergeCell ref="R13:R14"/>
    <mergeCell ref="R11:R12"/>
    <mergeCell ref="R9:R10"/>
    <mergeCell ref="R7:R8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activeCell="G4" sqref="G4:G6"/>
    </sheetView>
  </sheetViews>
  <sheetFormatPr defaultRowHeight="15" x14ac:dyDescent="0.25"/>
  <cols>
    <col min="1" max="1" width="4" customWidth="1"/>
    <col min="2" max="2" width="17" customWidth="1"/>
    <col min="3" max="3" width="15.5703125" customWidth="1"/>
    <col min="4" max="4" width="1.7109375" customWidth="1"/>
    <col min="5" max="5" width="28" customWidth="1"/>
    <col min="6" max="6" width="1.7109375" customWidth="1"/>
    <col min="7" max="8" width="11.42578125" customWidth="1"/>
    <col min="9" max="9" width="17.85546875" customWidth="1"/>
    <col min="10" max="10" width="13.140625" customWidth="1"/>
    <col min="11" max="11" width="1.7109375" customWidth="1"/>
    <col min="12" max="12" width="37.42578125" customWidth="1"/>
    <col min="13" max="13" width="4.28515625" style="54" customWidth="1"/>
    <col min="14" max="14" width="4.5703125" style="54" customWidth="1"/>
    <col min="15" max="16" width="14.140625" customWidth="1"/>
    <col min="17" max="17" width="1.7109375" customWidth="1"/>
    <col min="18" max="18" width="26.7109375" bestFit="1" customWidth="1"/>
    <col min="19" max="19" width="6.140625" customWidth="1"/>
    <col min="20" max="20" width="15.28515625" customWidth="1"/>
    <col min="21" max="21" width="11.42578125" customWidth="1"/>
  </cols>
  <sheetData>
    <row r="1" spans="1:21" ht="21" x14ac:dyDescent="0.35">
      <c r="A1" s="2" t="s">
        <v>17</v>
      </c>
    </row>
    <row r="2" spans="1:21" ht="21.75" customHeight="1" thickBot="1" x14ac:dyDescent="0.3">
      <c r="N2" s="123"/>
    </row>
    <row r="3" spans="1:21" ht="21.75" thickBot="1" x14ac:dyDescent="0.4">
      <c r="A3" s="4" t="s">
        <v>52</v>
      </c>
      <c r="B3" s="1"/>
      <c r="D3" s="71"/>
      <c r="E3" s="138" t="s">
        <v>11</v>
      </c>
      <c r="F3" s="139"/>
      <c r="G3" s="140"/>
      <c r="L3" s="1"/>
      <c r="M3" s="29"/>
      <c r="N3" s="123"/>
      <c r="O3" s="4" t="s">
        <v>14</v>
      </c>
    </row>
    <row r="4" spans="1:21" ht="21" x14ac:dyDescent="0.35">
      <c r="A4" s="2"/>
      <c r="B4" s="1"/>
      <c r="D4" s="73"/>
      <c r="E4" s="63" t="s">
        <v>8</v>
      </c>
      <c r="F4" s="64"/>
      <c r="G4" s="60"/>
      <c r="I4" s="1" t="s">
        <v>56</v>
      </c>
      <c r="L4" s="1"/>
      <c r="M4" s="29"/>
      <c r="N4" s="123"/>
    </row>
    <row r="5" spans="1:21" ht="24.75" thickBot="1" x14ac:dyDescent="0.5">
      <c r="A5" s="2"/>
      <c r="B5" s="1"/>
      <c r="D5" s="73"/>
      <c r="E5" s="65" t="s">
        <v>9</v>
      </c>
      <c r="F5" s="66"/>
      <c r="G5" s="61"/>
      <c r="I5" s="1" t="s">
        <v>57</v>
      </c>
      <c r="L5" s="1"/>
      <c r="M5" s="29"/>
      <c r="N5" s="123"/>
      <c r="O5" s="19"/>
      <c r="P5" s="19"/>
    </row>
    <row r="6" spans="1:21" ht="24.75" thickBot="1" x14ac:dyDescent="0.5">
      <c r="B6" s="1"/>
      <c r="D6" s="73"/>
      <c r="E6" s="67" t="s">
        <v>10</v>
      </c>
      <c r="F6" s="68"/>
      <c r="G6" s="62"/>
      <c r="I6" s="1" t="s">
        <v>58</v>
      </c>
      <c r="L6" s="1"/>
      <c r="M6" s="29"/>
      <c r="N6" s="123"/>
      <c r="O6" s="146" t="s">
        <v>51</v>
      </c>
      <c r="P6" s="147"/>
      <c r="R6" s="103" t="s">
        <v>50</v>
      </c>
    </row>
    <row r="7" spans="1:21" ht="21.75" thickBot="1" x14ac:dyDescent="0.4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9"/>
      <c r="N7" s="123"/>
      <c r="O7" s="5" t="s">
        <v>15</v>
      </c>
      <c r="P7" s="6" t="s">
        <v>7</v>
      </c>
      <c r="R7" s="155" t="s">
        <v>49</v>
      </c>
    </row>
    <row r="8" spans="1:21" ht="22.5" thickBot="1" x14ac:dyDescent="0.4">
      <c r="A8" s="27"/>
      <c r="B8" s="144" t="s">
        <v>34</v>
      </c>
      <c r="C8" s="145"/>
      <c r="D8" s="26"/>
      <c r="E8" s="82" t="s">
        <v>31</v>
      </c>
      <c r="F8" s="26"/>
      <c r="G8" s="141" t="s">
        <v>30</v>
      </c>
      <c r="H8" s="142"/>
      <c r="I8" s="143"/>
      <c r="J8" s="83" t="s">
        <v>12</v>
      </c>
      <c r="K8" s="26"/>
      <c r="L8" s="69" t="s">
        <v>44</v>
      </c>
      <c r="M8" s="29"/>
      <c r="N8" s="123"/>
      <c r="O8" s="154">
        <v>5</v>
      </c>
      <c r="P8" s="152">
        <v>0</v>
      </c>
      <c r="R8" s="156"/>
    </row>
    <row r="9" spans="1:21" ht="24.75" thickBot="1" x14ac:dyDescent="0.4">
      <c r="A9" s="27"/>
      <c r="B9" s="84" t="s">
        <v>27</v>
      </c>
      <c r="C9" s="98" t="s">
        <v>0</v>
      </c>
      <c r="D9" s="74"/>
      <c r="E9" s="94" t="s">
        <v>33</v>
      </c>
      <c r="F9" s="74"/>
      <c r="G9" s="99" t="s">
        <v>36</v>
      </c>
      <c r="H9" s="100" t="s">
        <v>38</v>
      </c>
      <c r="I9" s="92" t="s">
        <v>55</v>
      </c>
      <c r="J9" s="101" t="s">
        <v>41</v>
      </c>
      <c r="K9" s="96"/>
      <c r="L9" s="95" t="s">
        <v>45</v>
      </c>
      <c r="M9" s="29"/>
      <c r="N9" s="123"/>
      <c r="O9" s="150"/>
      <c r="P9" s="153"/>
      <c r="R9" s="135" t="e">
        <f>((O10-O8)/100)/(P10-P8)</f>
        <v>#DIV/0!</v>
      </c>
      <c r="S9" s="34"/>
    </row>
    <row r="10" spans="1:21" ht="24" thickBot="1" x14ac:dyDescent="0.4">
      <c r="A10" s="28"/>
      <c r="B10" s="86" t="s">
        <v>28</v>
      </c>
      <c r="C10" s="87" t="s">
        <v>29</v>
      </c>
      <c r="D10" s="75"/>
      <c r="E10" s="89" t="s">
        <v>1</v>
      </c>
      <c r="F10" s="75"/>
      <c r="G10" s="125" t="s">
        <v>37</v>
      </c>
      <c r="H10" s="126" t="s">
        <v>37</v>
      </c>
      <c r="I10" s="127" t="s">
        <v>42</v>
      </c>
      <c r="J10" s="128" t="s">
        <v>43</v>
      </c>
      <c r="K10" s="97"/>
      <c r="L10" s="102" t="s">
        <v>47</v>
      </c>
      <c r="M10" s="29"/>
      <c r="N10" s="123"/>
      <c r="O10" s="150">
        <v>10</v>
      </c>
      <c r="P10" s="148"/>
      <c r="R10" s="133"/>
      <c r="S10" s="34"/>
      <c r="T10" s="104" t="s">
        <v>54</v>
      </c>
      <c r="U10" s="122"/>
    </row>
    <row r="11" spans="1:21" ht="21.75" thickBot="1" x14ac:dyDescent="0.4">
      <c r="A11" s="29"/>
      <c r="B11" s="80">
        <v>0</v>
      </c>
      <c r="C11" s="81">
        <v>0</v>
      </c>
      <c r="D11" s="36"/>
      <c r="E11" s="78">
        <v>0</v>
      </c>
      <c r="F11" s="37"/>
      <c r="G11" s="129">
        <v>0</v>
      </c>
      <c r="H11" s="130">
        <v>0</v>
      </c>
      <c r="I11" s="131">
        <f>(H11-G11)/100</f>
        <v>0</v>
      </c>
      <c r="J11" s="132" t="e">
        <f t="shared" ref="J11:J15" si="0">I11/$G$6</f>
        <v>#DIV/0!</v>
      </c>
      <c r="K11" s="30"/>
      <c r="L11" s="79"/>
      <c r="M11" s="29"/>
      <c r="N11" s="123"/>
      <c r="O11" s="150"/>
      <c r="P11" s="148"/>
      <c r="R11" s="133" t="e">
        <f>((O12-O10)/100)/(P12-P10)</f>
        <v>#DIV/0!</v>
      </c>
      <c r="S11" s="34"/>
      <c r="T11" s="34"/>
      <c r="U11" s="34"/>
    </row>
    <row r="12" spans="1:21" ht="24" thickBot="1" x14ac:dyDescent="0.4">
      <c r="A12" s="29"/>
      <c r="B12" s="110"/>
      <c r="C12" s="52">
        <f t="shared" ref="C12:C15" si="1">(B12/1000000)/60</f>
        <v>0</v>
      </c>
      <c r="D12" s="38"/>
      <c r="E12" s="46" t="e">
        <f>C12/$G$5</f>
        <v>#DIV/0!</v>
      </c>
      <c r="F12" s="39"/>
      <c r="G12" s="114"/>
      <c r="H12" s="115"/>
      <c r="I12" s="48">
        <f>(H12-G12)/100</f>
        <v>0</v>
      </c>
      <c r="J12" s="49" t="e">
        <f t="shared" si="0"/>
        <v>#DIV/0!</v>
      </c>
      <c r="K12" s="31"/>
      <c r="L12" s="44" t="e">
        <f>-E12/J12</f>
        <v>#DIV/0!</v>
      </c>
      <c r="M12" s="29"/>
      <c r="N12" s="123"/>
      <c r="O12" s="150">
        <v>15</v>
      </c>
      <c r="P12" s="148"/>
      <c r="R12" s="133"/>
      <c r="S12" s="34"/>
      <c r="T12" s="104" t="s">
        <v>13</v>
      </c>
      <c r="U12" s="105">
        <f>(U10/1000000)/60</f>
        <v>0</v>
      </c>
    </row>
    <row r="13" spans="1:21" ht="21.75" thickBot="1" x14ac:dyDescent="0.4">
      <c r="A13" s="29"/>
      <c r="B13" s="110"/>
      <c r="C13" s="52">
        <f t="shared" si="1"/>
        <v>0</v>
      </c>
      <c r="D13" s="38"/>
      <c r="E13" s="46" t="e">
        <f>C13/$G$5</f>
        <v>#DIV/0!</v>
      </c>
      <c r="F13" s="39"/>
      <c r="G13" s="114"/>
      <c r="H13" s="115"/>
      <c r="I13" s="48">
        <f>(H13-G13)/100</f>
        <v>0</v>
      </c>
      <c r="J13" s="49" t="e">
        <f t="shared" si="0"/>
        <v>#DIV/0!</v>
      </c>
      <c r="K13" s="31"/>
      <c r="L13" s="44" t="e">
        <f t="shared" ref="L13:L15" si="2">-E13/J13</f>
        <v>#DIV/0!</v>
      </c>
      <c r="M13" s="29"/>
      <c r="N13" s="123"/>
      <c r="O13" s="150"/>
      <c r="P13" s="148"/>
      <c r="R13" s="133" t="e">
        <f>((O14-O12)/100)/(P14-P12)</f>
        <v>#DIV/0!</v>
      </c>
      <c r="S13" s="34"/>
      <c r="T13" s="33"/>
      <c r="U13" s="33"/>
    </row>
    <row r="14" spans="1:21" ht="21.75" thickBot="1" x14ac:dyDescent="0.4">
      <c r="A14" s="29"/>
      <c r="B14" s="113"/>
      <c r="C14" s="52">
        <f t="shared" si="1"/>
        <v>0</v>
      </c>
      <c r="D14" s="40"/>
      <c r="E14" s="46" t="e">
        <f>C14/$G$5</f>
        <v>#DIV/0!</v>
      </c>
      <c r="F14" s="41"/>
      <c r="G14" s="114"/>
      <c r="H14" s="115"/>
      <c r="I14" s="48">
        <f>(H14-G14)/100</f>
        <v>0</v>
      </c>
      <c r="J14" s="49" t="e">
        <f t="shared" ref="J14" si="3">I14/$G$6</f>
        <v>#DIV/0!</v>
      </c>
      <c r="K14" s="35"/>
      <c r="L14" s="44" t="e">
        <f t="shared" si="2"/>
        <v>#DIV/0!</v>
      </c>
      <c r="M14" s="29"/>
      <c r="N14" s="123"/>
      <c r="O14" s="150">
        <v>20</v>
      </c>
      <c r="P14" s="148"/>
      <c r="Q14" s="7"/>
      <c r="R14" s="133"/>
      <c r="S14" s="34"/>
      <c r="T14" s="8" t="s">
        <v>1</v>
      </c>
      <c r="U14" s="105" t="e">
        <f>U12/G5</f>
        <v>#DIV/0!</v>
      </c>
    </row>
    <row r="15" spans="1:21" ht="21.75" thickBot="1" x14ac:dyDescent="0.4">
      <c r="A15" s="29"/>
      <c r="B15" s="111"/>
      <c r="C15" s="53">
        <f t="shared" si="1"/>
        <v>0</v>
      </c>
      <c r="D15" s="42"/>
      <c r="E15" s="47" t="e">
        <f>C15/$G$5</f>
        <v>#DIV/0!</v>
      </c>
      <c r="F15" s="43"/>
      <c r="G15" s="116"/>
      <c r="H15" s="117"/>
      <c r="I15" s="50">
        <f>(H15-G15)/100</f>
        <v>0</v>
      </c>
      <c r="J15" s="51" t="e">
        <f t="shared" si="0"/>
        <v>#DIV/0!</v>
      </c>
      <c r="K15" s="32"/>
      <c r="L15" s="44" t="e">
        <f t="shared" si="2"/>
        <v>#DIV/0!</v>
      </c>
      <c r="M15" s="29"/>
      <c r="N15" s="123"/>
      <c r="O15" s="150"/>
      <c r="P15" s="148"/>
      <c r="R15" s="133" t="e">
        <f>((O16-O14)/100)/(P16-P14)</f>
        <v>#DIV/0!</v>
      </c>
      <c r="S15" s="34"/>
      <c r="T15" s="34"/>
      <c r="U15" s="34"/>
    </row>
    <row r="16" spans="1:21" ht="21.7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7" t="s">
        <v>18</v>
      </c>
      <c r="K16" s="7"/>
      <c r="L16" s="45" t="e">
        <f>AVERAGE(L11:L15)</f>
        <v>#DIV/0!</v>
      </c>
      <c r="M16" s="29"/>
      <c r="N16" s="123"/>
      <c r="O16" s="150">
        <v>25</v>
      </c>
      <c r="P16" s="148"/>
      <c r="R16" s="134"/>
      <c r="S16" s="34"/>
      <c r="T16" s="34"/>
      <c r="U16" s="34"/>
    </row>
    <row r="17" spans="1:21" ht="21.75" thickBot="1" x14ac:dyDescent="0.4">
      <c r="M17" s="29"/>
      <c r="N17" s="124"/>
      <c r="O17" s="151"/>
      <c r="P17" s="149"/>
      <c r="R17" s="34"/>
      <c r="S17" s="34"/>
      <c r="T17" s="34"/>
      <c r="U17" s="34"/>
    </row>
    <row r="18" spans="1:21" ht="21.75" thickBot="1" x14ac:dyDescent="0.4">
      <c r="A18" s="54"/>
      <c r="B18" s="14" t="s">
        <v>16</v>
      </c>
      <c r="C18" s="17"/>
      <c r="D18" s="17"/>
      <c r="E18" s="17"/>
      <c r="F18" s="17"/>
      <c r="G18" s="17"/>
      <c r="H18" s="18"/>
      <c r="I18" s="18"/>
      <c r="J18" s="54"/>
      <c r="K18" s="54"/>
      <c r="L18" s="54"/>
      <c r="N18" s="123"/>
      <c r="R18" s="34"/>
      <c r="S18" s="34"/>
      <c r="T18" s="34"/>
      <c r="U18" s="34"/>
    </row>
    <row r="19" spans="1:21" ht="16.5" customHeight="1" thickBo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123"/>
      <c r="P19" s="7" t="s">
        <v>18</v>
      </c>
      <c r="R19" s="70" t="e">
        <f>AVERAGE(R9:R15)</f>
        <v>#DIV/0!</v>
      </c>
      <c r="S19" s="34"/>
      <c r="T19" s="109" t="s">
        <v>19</v>
      </c>
      <c r="U19" s="107" t="e">
        <f>U14/R19</f>
        <v>#DIV/0!</v>
      </c>
    </row>
    <row r="20" spans="1:21" x14ac:dyDescent="0.25">
      <c r="N20" s="123"/>
    </row>
    <row r="21" spans="1:21" ht="16.5" customHeight="1" x14ac:dyDescent="0.25"/>
    <row r="23" spans="1:21" ht="10.5" customHeight="1" x14ac:dyDescent="0.25"/>
    <row r="31" spans="1:21" ht="21.75" customHeight="1" x14ac:dyDescent="0.25"/>
  </sheetData>
  <mergeCells count="19">
    <mergeCell ref="E3:G3"/>
    <mergeCell ref="G8:I8"/>
    <mergeCell ref="B8:C8"/>
    <mergeCell ref="O6:P6"/>
    <mergeCell ref="P16:P17"/>
    <mergeCell ref="O16:O17"/>
    <mergeCell ref="P14:P15"/>
    <mergeCell ref="O14:O15"/>
    <mergeCell ref="P12:P13"/>
    <mergeCell ref="O12:O13"/>
    <mergeCell ref="P10:P11"/>
    <mergeCell ref="O10:O11"/>
    <mergeCell ref="P8:P9"/>
    <mergeCell ref="O8:O9"/>
    <mergeCell ref="R15:R16"/>
    <mergeCell ref="R13:R14"/>
    <mergeCell ref="R11:R12"/>
    <mergeCell ref="R9:R10"/>
    <mergeCell ref="R7:R8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55" zoomScaleNormal="55" workbookViewId="0"/>
  </sheetViews>
  <sheetFormatPr defaultRowHeight="15" x14ac:dyDescent="0.25"/>
  <cols>
    <col min="1" max="1" width="15.42578125" bestFit="1" customWidth="1"/>
    <col min="2" max="2" width="13.7109375" customWidth="1"/>
    <col min="3" max="3" width="14.7109375" bestFit="1" customWidth="1"/>
  </cols>
  <sheetData>
    <row r="1" spans="1:3" ht="21.75" thickBot="1" x14ac:dyDescent="0.3">
      <c r="A1" s="8" t="s">
        <v>21</v>
      </c>
      <c r="B1" s="9" t="s">
        <v>2</v>
      </c>
      <c r="C1" s="10" t="s">
        <v>20</v>
      </c>
    </row>
    <row r="2" spans="1:3" ht="21" x14ac:dyDescent="0.25">
      <c r="A2" s="11" t="s">
        <v>22</v>
      </c>
      <c r="B2" s="23" t="e">
        <f>'Kolonne 1'!L16</f>
        <v>#DIV/0!</v>
      </c>
      <c r="C2" s="20" t="e">
        <f>'Kolonne 1'!U19</f>
        <v>#DIV/0!</v>
      </c>
    </row>
    <row r="3" spans="1:3" ht="21" x14ac:dyDescent="0.25">
      <c r="A3" s="12" t="s">
        <v>23</v>
      </c>
      <c r="B3" s="24" t="e">
        <f>'Kolonne 2'!$L$16</f>
        <v>#DIV/0!</v>
      </c>
      <c r="C3" s="21" t="e">
        <f>'Kolonne 2'!U19</f>
        <v>#DIV/0!</v>
      </c>
    </row>
    <row r="4" spans="1:3" ht="21" x14ac:dyDescent="0.25">
      <c r="A4" s="12" t="s">
        <v>24</v>
      </c>
      <c r="B4" s="24" t="e">
        <f>'Kolonne 3'!$L$16</f>
        <v>#DIV/0!</v>
      </c>
      <c r="C4" s="21" t="e">
        <f>'Kolonne 3'!$U$19</f>
        <v>#DIV/0!</v>
      </c>
    </row>
    <row r="5" spans="1:3" ht="21" x14ac:dyDescent="0.25">
      <c r="A5" s="12" t="s">
        <v>25</v>
      </c>
      <c r="B5" s="24" t="e">
        <f>'Kolonne 4'!$L$16</f>
        <v>#DIV/0!</v>
      </c>
      <c r="C5" s="21" t="e">
        <f>'Kolonne 4'!$U$19</f>
        <v>#DIV/0!</v>
      </c>
    </row>
    <row r="6" spans="1:3" ht="21.75" thickBot="1" x14ac:dyDescent="0.3">
      <c r="A6" s="13" t="s">
        <v>26</v>
      </c>
      <c r="B6" s="25" t="e">
        <f>'Kolonne 5'!$L$16</f>
        <v>#DIV/0!</v>
      </c>
      <c r="C6" s="22" t="e">
        <f>'Kolonne 5'!U19</f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Kolonne 1</vt:lpstr>
      <vt:lpstr>Kolonne 2</vt:lpstr>
      <vt:lpstr>Kolonne 3</vt:lpstr>
      <vt:lpstr>Kolonne 4</vt:lpstr>
      <vt:lpstr>Kolonne 5</vt:lpstr>
      <vt:lpstr>Graf K vs. n</vt:lpstr>
      <vt:lpstr>Graf Q vs. delta_h</vt:lpstr>
      <vt:lpstr>Graf q vs. gradient</vt:lpstr>
      <vt:lpstr>Graf Sporstofforsøg</vt:lpstr>
      <vt:lpstr>'Kolonne 1'!Print_Area</vt:lpstr>
    </vt:vector>
  </TitlesOfParts>
  <Company>Faculty of Science,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Knudegaard Engesgaard</dc:creator>
  <cp:lastModifiedBy>Søren Jessen</cp:lastModifiedBy>
  <cp:lastPrinted>2020-11-19T08:43:35Z</cp:lastPrinted>
  <dcterms:created xsi:type="dcterms:W3CDTF">2015-01-22T11:13:09Z</dcterms:created>
  <dcterms:modified xsi:type="dcterms:W3CDTF">2023-11-21T08:22:39Z</dcterms:modified>
</cp:coreProperties>
</file>